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amil\Downloads\"/>
    </mc:Choice>
  </mc:AlternateContent>
  <xr:revisionPtr revIDLastSave="0" documentId="13_ncr:1_{B2918807-A3C0-4669-A26A-843D529FC5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struções" sheetId="1" r:id="rId1"/>
    <sheet name="Planejamento financeiro pessoal" sheetId="2" r:id="rId2"/>
    <sheet name="Projeção financeira" sheetId="3" r:id="rId3"/>
    <sheet name="Demonstrativo de resultado" sheetId="4" r:id="rId4"/>
    <sheet name="Fluxo de Caixa" sheetId="5" r:id="rId5"/>
    <sheet name="Balanço Patrimonial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6" l="1"/>
  <c r="E41" i="6"/>
  <c r="B43" i="6"/>
  <c r="B33" i="6"/>
  <c r="B24" i="2"/>
  <c r="E34" i="6"/>
  <c r="E25" i="6"/>
  <c r="B25" i="6"/>
  <c r="C68" i="5"/>
  <c r="C67" i="5"/>
  <c r="C61" i="5"/>
  <c r="C49" i="5"/>
  <c r="C43" i="5"/>
  <c r="C31" i="5"/>
  <c r="C24" i="5"/>
  <c r="B30" i="4"/>
  <c r="B18" i="4"/>
  <c r="C28" i="3"/>
  <c r="M26" i="3"/>
  <c r="L26" i="3"/>
  <c r="K26" i="3"/>
  <c r="J26" i="3"/>
  <c r="I26" i="3"/>
  <c r="H26" i="3"/>
  <c r="G26" i="3"/>
  <c r="F26" i="3"/>
  <c r="E26" i="3"/>
  <c r="D26" i="3"/>
  <c r="C26" i="3"/>
  <c r="B26" i="3"/>
  <c r="M25" i="3"/>
  <c r="L25" i="3"/>
  <c r="K25" i="3"/>
  <c r="J25" i="3"/>
  <c r="I25" i="3"/>
  <c r="H25" i="3"/>
  <c r="G25" i="3"/>
  <c r="F25" i="3"/>
  <c r="E25" i="3"/>
  <c r="D25" i="3"/>
  <c r="C25" i="3"/>
  <c r="B25" i="3"/>
  <c r="M24" i="3"/>
  <c r="L24" i="3"/>
  <c r="K24" i="3"/>
  <c r="J24" i="3"/>
  <c r="I24" i="3"/>
  <c r="H24" i="3"/>
  <c r="G24" i="3"/>
  <c r="F24" i="3"/>
  <c r="E24" i="3"/>
  <c r="D24" i="3"/>
  <c r="C24" i="3"/>
  <c r="B24" i="3"/>
  <c r="M23" i="3"/>
  <c r="L23" i="3"/>
  <c r="K23" i="3"/>
  <c r="J23" i="3"/>
  <c r="I23" i="3"/>
  <c r="H23" i="3"/>
  <c r="G23" i="3"/>
  <c r="F23" i="3"/>
  <c r="E23" i="3"/>
  <c r="D23" i="3"/>
  <c r="C23" i="3"/>
  <c r="B23" i="3"/>
  <c r="M19" i="3"/>
  <c r="M28" i="3" s="1"/>
  <c r="L19" i="3"/>
  <c r="K19" i="3"/>
  <c r="K27" i="3" s="1"/>
  <c r="J19" i="3"/>
  <c r="J28" i="3" s="1"/>
  <c r="I19" i="3"/>
  <c r="I28" i="3" s="1"/>
  <c r="H19" i="3"/>
  <c r="G19" i="3"/>
  <c r="G27" i="3" s="1"/>
  <c r="F19" i="3"/>
  <c r="F28" i="3" s="1"/>
  <c r="E19" i="3"/>
  <c r="E28" i="3" s="1"/>
  <c r="D19" i="3"/>
  <c r="C19" i="3"/>
  <c r="C27" i="3" s="1"/>
  <c r="B19" i="3"/>
  <c r="B28" i="3" s="1"/>
  <c r="N17" i="3"/>
  <c r="N24" i="3" s="1"/>
  <c r="M13" i="3"/>
  <c r="L13" i="3"/>
  <c r="L28" i="3" s="1"/>
  <c r="K13" i="3"/>
  <c r="J13" i="3"/>
  <c r="I13" i="3"/>
  <c r="H13" i="3"/>
  <c r="H28" i="3" s="1"/>
  <c r="G13" i="3"/>
  <c r="F13" i="3"/>
  <c r="E13" i="3"/>
  <c r="D13" i="3"/>
  <c r="N13" i="3" s="1"/>
  <c r="N12" i="3" s="1"/>
  <c r="C13" i="3"/>
  <c r="B13" i="3"/>
  <c r="N11" i="3"/>
  <c r="N23" i="3" s="1"/>
  <c r="B33" i="2"/>
  <c r="C50" i="5" l="1"/>
  <c r="C32" i="5"/>
  <c r="B32" i="4"/>
  <c r="B35" i="4" s="1"/>
  <c r="G28" i="3"/>
  <c r="K28" i="3"/>
  <c r="H11" i="2"/>
  <c r="D27" i="3"/>
  <c r="L27" i="3"/>
  <c r="E27" i="3"/>
  <c r="M27" i="3"/>
  <c r="D28" i="3"/>
  <c r="H27" i="3"/>
  <c r="N19" i="3"/>
  <c r="I27" i="3"/>
  <c r="B27" i="3"/>
  <c r="F27" i="3"/>
  <c r="J27" i="3"/>
  <c r="C72" i="5" l="1"/>
  <c r="C70" i="5"/>
  <c r="N28" i="3"/>
  <c r="N27" i="3"/>
  <c r="N26" i="3"/>
  <c r="N18" i="3"/>
  <c r="N25" i="3" s="1"/>
</calcChain>
</file>

<file path=xl/sharedStrings.xml><?xml version="1.0" encoding="utf-8"?>
<sst xmlns="http://schemas.openxmlformats.org/spreadsheetml/2006/main" count="235" uniqueCount="153">
  <si>
    <t>Amount</t>
  </si>
  <si>
    <t>[Insert Link]</t>
  </si>
  <si>
    <t>Remaining</t>
  </si>
  <si>
    <t>Total</t>
  </si>
  <si>
    <t>Description</t>
  </si>
  <si>
    <t>Cash Receipts</t>
  </si>
  <si>
    <t>(Enter as a positive)</t>
  </si>
  <si>
    <t>Total Cash Receipts</t>
  </si>
  <si>
    <t>Cash Payments</t>
  </si>
  <si>
    <t>(Enter as a negative)</t>
  </si>
  <si>
    <t>Total Cash Payments</t>
  </si>
  <si>
    <t>Loans Collected</t>
  </si>
  <si>
    <t>Financing Activity</t>
  </si>
  <si>
    <t>Stock Issued</t>
  </si>
  <si>
    <t>Other Payment</t>
  </si>
  <si>
    <t>Stock Repurchased</t>
  </si>
  <si>
    <t>Dividends Paid</t>
  </si>
  <si>
    <t>Loans Repaid</t>
  </si>
  <si>
    <t>Other Financing Expense</t>
  </si>
  <si>
    <t>Net Cash Flow From Financing</t>
  </si>
  <si>
    <t>Cash On-Hand at End of Period</t>
  </si>
  <si>
    <t>Net Change in Cash</t>
  </si>
  <si>
    <t>5 Modelos de Planejamento Financeiro</t>
  </si>
  <si>
    <t>Modelos</t>
  </si>
  <si>
    <t>Planejamento financeiro pessoal
Projeção financeira
Demonstrativo de Resultado
Fluxo de Caixa
Balanço Patrimonial</t>
  </si>
  <si>
    <t>Modelo de Planejamento Financeiro Pessoal</t>
  </si>
  <si>
    <t>Ultima atualização</t>
  </si>
  <si>
    <t>Patrimônio Líquido</t>
  </si>
  <si>
    <t>Fundos</t>
  </si>
  <si>
    <t>Fundo/Conta</t>
  </si>
  <si>
    <t>Valor</t>
  </si>
  <si>
    <t>Conta poupança</t>
  </si>
  <si>
    <t>Conta corrente</t>
  </si>
  <si>
    <t>Aposentadoria privada</t>
  </si>
  <si>
    <t>Estoques</t>
  </si>
  <si>
    <t>Conta de investimento</t>
  </si>
  <si>
    <t>Conta #6</t>
  </si>
  <si>
    <t>Conta #7</t>
  </si>
  <si>
    <t>Conta #8</t>
  </si>
  <si>
    <t>Total de Ativos</t>
  </si>
  <si>
    <t>Débitos</t>
  </si>
  <si>
    <t>Casa</t>
  </si>
  <si>
    <t>Carro</t>
  </si>
  <si>
    <t>Financiamento estudantil</t>
  </si>
  <si>
    <t>Débito #1</t>
  </si>
  <si>
    <t>Débito #2</t>
  </si>
  <si>
    <t>Modelo de Projeção Financeira</t>
  </si>
  <si>
    <t>Projeções</t>
  </si>
  <si>
    <t>Vendas de Unidades</t>
  </si>
  <si>
    <t>Média de Receita por Unidade</t>
  </si>
  <si>
    <t>Rendimento Total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</si>
  <si>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</si>
  <si>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</si>
  <si>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</si>
  <si>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</si>
  <si>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</si>
  <si>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</si>
  <si>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</si>
  <si>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</si>
  <si>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</si>
  <si>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</si>
  <si>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</si>
  <si>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</si>
  <si>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Atuais</t>
  </si>
  <si>
    <t>Vendas</t>
  </si>
  <si>
    <t>Variações</t>
  </si>
  <si>
    <t>% Diferença</t>
  </si>
  <si>
    <t>Demonstrativo de Resultado</t>
  </si>
  <si>
    <t>Mês/Ano</t>
  </si>
  <si>
    <t>Dez/2024</t>
  </si>
  <si>
    <t>Descrição</t>
  </si>
  <si>
    <t>Observações</t>
  </si>
  <si>
    <t>Custo</t>
  </si>
  <si>
    <t>Lucro Bruto</t>
  </si>
  <si>
    <t>Despesas Operacionais</t>
  </si>
  <si>
    <t>Despesa #1</t>
  </si>
  <si>
    <t>Despesa #2</t>
  </si>
  <si>
    <t>Despesa #3</t>
  </si>
  <si>
    <t>Despesa #4</t>
  </si>
  <si>
    <t>Despesa #5</t>
  </si>
  <si>
    <t>Despesa #6</t>
  </si>
  <si>
    <t>Despesa #7</t>
  </si>
  <si>
    <t>Despesa #8</t>
  </si>
  <si>
    <t>Total Despesas</t>
  </si>
  <si>
    <t>Lucro antes do Imposto</t>
  </si>
  <si>
    <t>Imposto de Renda</t>
  </si>
  <si>
    <t>Lucro/Prejuízo Líquido</t>
  </si>
  <si>
    <t>Fluxo de Caixa</t>
  </si>
  <si>
    <t>Data</t>
  </si>
  <si>
    <t>31/12/2024</t>
  </si>
  <si>
    <t>Caixa no início do período</t>
  </si>
  <si>
    <t>Atividade Operacional</t>
  </si>
  <si>
    <t>Recibos de dinheiro</t>
  </si>
  <si>
    <t>Entradas (positivo)</t>
  </si>
  <si>
    <t>Cobrança de Contas a Receber</t>
  </si>
  <si>
    <t>Outra Atividade Operacional</t>
  </si>
  <si>
    <t>Pagamentos</t>
  </si>
  <si>
    <t>Inventários</t>
  </si>
  <si>
    <t>Multa/Juros</t>
  </si>
  <si>
    <t>Impostos</t>
  </si>
  <si>
    <t>Salários</t>
  </si>
  <si>
    <t>Saídas (negativo)</t>
  </si>
  <si>
    <t>Total Pagamentos</t>
  </si>
  <si>
    <t>Total Entradas</t>
  </si>
  <si>
    <t>Fluxo de Caixa Líquido das Operações</t>
  </si>
  <si>
    <t>Atividades de Investimento</t>
  </si>
  <si>
    <t>Venda de propriedades/equipamentos</t>
  </si>
  <si>
    <t>Venda de valores mobiliários</t>
  </si>
  <si>
    <t>Empréstimos cobrados</t>
  </si>
  <si>
    <t>Venda de outro investimento</t>
  </si>
  <si>
    <t>Compra de propriedades/equipamentos</t>
  </si>
  <si>
    <t>Compra de valores mobiliários</t>
  </si>
  <si>
    <t>Empréstimos feitos</t>
  </si>
  <si>
    <t>Compra de outro investimento</t>
  </si>
  <si>
    <t>Balanço Patrimonial</t>
  </si>
  <si>
    <t>Ativo</t>
  </si>
  <si>
    <t>Passivo + Patrimônio Líquido</t>
  </si>
  <si>
    <t>Caixa</t>
  </si>
  <si>
    <t>Contas a receber</t>
  </si>
  <si>
    <t>Inventário</t>
  </si>
  <si>
    <t>Investimentos</t>
  </si>
  <si>
    <t>Ativo adicional #1</t>
  </si>
  <si>
    <t>Ativo adicional #2</t>
  </si>
  <si>
    <t>Total Ativo Circulante</t>
  </si>
  <si>
    <t>Contas a pagar</t>
  </si>
  <si>
    <t>Salários a pagar</t>
  </si>
  <si>
    <t>Juros a pagar</t>
  </si>
  <si>
    <t>Impostos a pagar</t>
  </si>
  <si>
    <t>Passivo adicional #1</t>
  </si>
  <si>
    <t>Passivo adicional #2</t>
  </si>
  <si>
    <t>Ativo Circulante</t>
  </si>
  <si>
    <t>Passivo Circulante</t>
  </si>
  <si>
    <t>Total Passivo Circulante</t>
  </si>
  <si>
    <t>Não Circulante</t>
  </si>
  <si>
    <t>Realizável a Longo Prazo</t>
  </si>
  <si>
    <t>Depósitos Judiciais</t>
  </si>
  <si>
    <t>Impostos a recuperar</t>
  </si>
  <si>
    <t>Ativo tributário</t>
  </si>
  <si>
    <t>Total Ativo não Circulante</t>
  </si>
  <si>
    <t>Imobilizado</t>
  </si>
  <si>
    <t>Intangível</t>
  </si>
  <si>
    <t>Total do Ativo</t>
  </si>
  <si>
    <t>Empréstimos/Debêntures</t>
  </si>
  <si>
    <t>Fornecedores</t>
  </si>
  <si>
    <t>IR e CSLL Diferidos</t>
  </si>
  <si>
    <t>Total Passivo não Circulante</t>
  </si>
  <si>
    <t>Capital Social</t>
  </si>
  <si>
    <t>Reservas de Lucro</t>
  </si>
  <si>
    <t>Lucros Acumulados</t>
  </si>
  <si>
    <t>Total Patrimônio Líquido</t>
  </si>
  <si>
    <t>Total do Passivo</t>
  </si>
  <si>
    <t>Link Debito Site</t>
  </si>
  <si>
    <t>Link Conta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</si>
</sst>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_(&quot;$&quot;* #,##0_);_(&quot;$&quot;* \(#,##0\);_(&quot;$&quot;* &quot;-&quot;??_);_(@_)"/>
    <numFmt numFmtId="167" formatCode="_-[$R$-416]\ * #,##0.00_-;\-[$R$-416]\ * #,##0.00_-;_-[$R$-416]\ * &quot;-&quot;??_-;_-@_-"/>
  </numFmts>
  <fonts count="3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8"/>
      <color rgb="FF000000"/>
      <name val="Avenir"/>
    </font>
    <font>
      <sz val="10"/>
      <name val="Arial"/>
    </font>
    <font>
      <b/>
      <sz val="18"/>
      <color rgb="FF000000"/>
      <name val="&quot;Avenir Next LT Pro&quot;"/>
    </font>
    <font>
      <sz val="14"/>
      <color rgb="FF000000"/>
      <name val="Avenir"/>
    </font>
    <font>
      <sz val="30"/>
      <color rgb="FFFFFFFF"/>
      <name val="Avenir"/>
    </font>
    <font>
      <sz val="12"/>
      <color rgb="FF000000"/>
      <name val="Calibri"/>
    </font>
    <font>
      <b/>
      <sz val="32"/>
      <color rgb="FFFFFFFF"/>
      <name val="Avenir"/>
    </font>
    <font>
      <sz val="22"/>
      <color rgb="FFFFFFFF"/>
      <name val="Avenir"/>
    </font>
    <font>
      <sz val="10"/>
      <color theme="1"/>
      <name val="Lexend Deca"/>
    </font>
    <font>
      <sz val="14"/>
      <color theme="1"/>
      <name val="Lexend Deca"/>
    </font>
    <font>
      <b/>
      <sz val="14"/>
      <color theme="1"/>
      <name val="Lexend Deca"/>
    </font>
    <font>
      <b/>
      <sz val="10"/>
      <color rgb="FF2E475D"/>
      <name val="Lexend Deca"/>
    </font>
    <font>
      <b/>
      <sz val="10"/>
      <color rgb="FFFFFFFF"/>
      <name val="Lexend Deca"/>
    </font>
    <font>
      <sz val="10"/>
      <color rgb="FF2E475D"/>
      <name val="Lexend Deca"/>
    </font>
    <font>
      <i/>
      <sz val="10"/>
      <color rgb="FF2E475D"/>
      <name val="Lexend Deca"/>
    </font>
    <font>
      <b/>
      <sz val="13"/>
      <color rgb="FF2E475D"/>
      <name val="Lexend Deca"/>
    </font>
    <font>
      <i/>
      <sz val="10"/>
      <color rgb="FFFFFFFF"/>
      <name val="Lexend Deca"/>
    </font>
    <font>
      <b/>
      <sz val="12"/>
      <color rgb="FFFFFFFF"/>
      <name val="Lexend Deca"/>
    </font>
    <font>
      <b/>
      <sz val="18"/>
      <color rgb="FFC00000"/>
      <name val="Avenir"/>
    </font>
    <font>
      <sz val="10"/>
      <color rgb="FFC00000"/>
      <name val="Arial"/>
      <family val="2"/>
    </font>
    <font>
      <sz val="14"/>
      <color rgb="FFC00000"/>
      <name val="Avenir"/>
    </font>
    <font>
      <u/>
      <sz val="14"/>
      <color rgb="FFC00000"/>
      <name val="Avenir"/>
    </font>
    <font>
      <b/>
      <sz val="10"/>
      <name val="Lexend Deca"/>
    </font>
    <font>
      <sz val="8"/>
      <name val="Arial"/>
      <family val="2"/>
      <scheme val="minor"/>
    </font>
    <font>
      <b/>
      <sz val="13"/>
      <name val="Lexend Deca"/>
    </font>
    <font>
      <sz val="10"/>
      <name val="Arial"/>
      <family val="2"/>
      <scheme val="minor"/>
    </font>
    <font>
      <sz val="10"/>
      <name val="Lexend Deca"/>
    </font>
    <font>
      <i/>
      <sz val="10"/>
      <name val="Lexend Deca"/>
    </font>
    <font>
      <b/>
      <sz val="12"/>
      <name val="Lexend Deca"/>
    </font>
  </fonts>
  <fills count="28">
    <fill>
      <patternFill patternType="none"/>
    </fill>
    <fill>
      <patternFill patternType="gray125"/>
    </fill>
    <fill>
      <patternFill patternType="solid">
        <fgColor rgb="FFF5F8FA"/>
        <bgColor rgb="FFF5F8FA"/>
      </patternFill>
    </fill>
    <fill>
      <patternFill patternType="solid">
        <fgColor rgb="FFEAF0F6"/>
        <bgColor rgb="FFEAF0F6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BE4ED"/>
        <bgColor rgb="FFDBE4ED"/>
      </patternFill>
    </fill>
    <fill>
      <patternFill patternType="solid">
        <fgColor rgb="FF213343"/>
        <bgColor rgb="FF213343"/>
      </patternFill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rgb="FFE06666"/>
        <bgColor rgb="FFE06666"/>
      </patternFill>
    </fill>
    <fill>
      <patternFill patternType="solid">
        <fgColor rgb="FFEA9999"/>
        <bgColor rgb="FFEA9999"/>
      </patternFill>
    </fill>
    <fill>
      <patternFill patternType="solid">
        <fgColor theme="5" tint="-0.249977111117893"/>
        <bgColor rgb="FF30465D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rgb="FFDBE4ED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213343"/>
      </patternFill>
    </fill>
    <fill>
      <patternFill patternType="solid">
        <fgColor theme="5" tint="0.79998168889431442"/>
        <bgColor rgb="FFEAF0F6"/>
      </patternFill>
    </fill>
    <fill>
      <patternFill patternType="solid">
        <fgColor theme="5" tint="-0.249977111117893"/>
        <bgColor rgb="FF213343"/>
      </patternFill>
    </fill>
    <fill>
      <patternFill patternType="solid">
        <fgColor theme="5" tint="0.39997558519241921"/>
        <bgColor rgb="FF213343"/>
      </patternFill>
    </fill>
    <fill>
      <patternFill patternType="solid">
        <fgColor rgb="FFC00000"/>
        <bgColor rgb="FF30465D"/>
      </patternFill>
    </fill>
    <fill>
      <patternFill patternType="solid">
        <fgColor theme="5" tint="0.59999389629810485"/>
        <bgColor rgb="FF213343"/>
      </patternFill>
    </fill>
    <fill>
      <patternFill patternType="solid">
        <fgColor theme="5" tint="0.59999389629810485"/>
        <bgColor rgb="FFDBE4ED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rgb="FFE0666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EA9999"/>
      </patternFill>
    </fill>
    <fill>
      <patternFill patternType="solid">
        <fgColor rgb="FFC00000"/>
        <bgColor rgb="FF213343"/>
      </patternFill>
    </fill>
  </fills>
  <borders count="11">
    <border>
      <left/>
      <right/>
      <top/>
      <bottom/>
      <diagonal/>
    </border>
    <border>
      <left style="thin">
        <color rgb="FFF5F8FA"/>
      </left>
      <right style="thin">
        <color rgb="FFF5F8FA"/>
      </right>
      <top style="thin">
        <color rgb="FFF5F8FA"/>
      </top>
      <bottom style="thin">
        <color rgb="FFF5F8FA"/>
      </bottom>
      <diagonal/>
    </border>
    <border>
      <left style="thin">
        <color rgb="FFF5F8FA"/>
      </left>
      <right style="thin">
        <color rgb="FFF5F8FA"/>
      </right>
      <top style="thin">
        <color rgb="FFF5F8FA"/>
      </top>
      <bottom/>
      <diagonal/>
    </border>
    <border>
      <left style="thin">
        <color rgb="FFF5F8FA"/>
      </left>
      <right style="thin">
        <color rgb="FFF5F8FA"/>
      </right>
      <top/>
      <bottom/>
      <diagonal/>
    </border>
    <border>
      <left style="thin">
        <color rgb="FFF5F8FA"/>
      </left>
      <right style="thin">
        <color rgb="FFF5F8FA"/>
      </right>
      <top/>
      <bottom style="thin">
        <color rgb="FFF5F8FA"/>
      </bottom>
      <diagonal/>
    </border>
    <border>
      <left/>
      <right style="thin">
        <color rgb="FF30465D"/>
      </right>
      <top/>
      <bottom/>
      <diagonal/>
    </border>
    <border>
      <left style="thin">
        <color rgb="FF30465D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10" fillId="0" borderId="0" xfId="0" applyFont="1"/>
    <xf numFmtId="0" fontId="14" fillId="7" borderId="0" xfId="0" applyFont="1" applyFill="1"/>
    <xf numFmtId="0" fontId="15" fillId="3" borderId="0" xfId="0" applyFont="1" applyFill="1"/>
    <xf numFmtId="3" fontId="15" fillId="3" borderId="0" xfId="0" applyNumberFormat="1" applyFont="1" applyFill="1"/>
    <xf numFmtId="0" fontId="16" fillId="3" borderId="0" xfId="0" applyFont="1" applyFill="1" applyAlignment="1">
      <alignment horizontal="right"/>
    </xf>
    <xf numFmtId="10" fontId="15" fillId="3" borderId="0" xfId="0" applyNumberFormat="1" applyFont="1" applyFill="1"/>
    <xf numFmtId="0" fontId="18" fillId="8" borderId="0" xfId="0" applyFont="1" applyFill="1"/>
    <xf numFmtId="166" fontId="15" fillId="3" borderId="0" xfId="0" applyNumberFormat="1" applyFont="1" applyFill="1"/>
    <xf numFmtId="166" fontId="13" fillId="9" borderId="0" xfId="0" applyNumberFormat="1" applyFont="1" applyFill="1"/>
    <xf numFmtId="166" fontId="18" fillId="10" borderId="0" xfId="0" applyNumberFormat="1" applyFont="1" applyFill="1"/>
    <xf numFmtId="166" fontId="13" fillId="11" borderId="0" xfId="0" applyNumberFormat="1" applyFont="1" applyFill="1"/>
    <xf numFmtId="166" fontId="19" fillId="7" borderId="0" xfId="0" applyNumberFormat="1" applyFont="1" applyFill="1"/>
    <xf numFmtId="166" fontId="1" fillId="0" borderId="0" xfId="0" applyNumberFormat="1" applyFont="1"/>
    <xf numFmtId="0" fontId="0" fillId="0" borderId="0" xfId="0"/>
    <xf numFmtId="0" fontId="11" fillId="3" borderId="0" xfId="0" applyFont="1" applyFill="1" applyAlignment="1">
      <alignment horizontal="center" vertical="center"/>
    </xf>
    <xf numFmtId="14" fontId="12" fillId="4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4" fillId="7" borderId="0" xfId="0" applyFont="1" applyFill="1"/>
    <xf numFmtId="0" fontId="14" fillId="8" borderId="0" xfId="0" applyFont="1" applyFill="1"/>
    <xf numFmtId="0" fontId="15" fillId="3" borderId="0" xfId="0" applyFont="1" applyFill="1"/>
    <xf numFmtId="0" fontId="13" fillId="9" borderId="0" xfId="0" applyFont="1" applyFill="1"/>
    <xf numFmtId="0" fontId="14" fillId="10" borderId="0" xfId="0" applyFont="1" applyFill="1"/>
    <xf numFmtId="0" fontId="13" fillId="11" borderId="0" xfId="0" applyFont="1" applyFill="1"/>
    <xf numFmtId="0" fontId="11" fillId="4" borderId="0" xfId="0" applyFont="1" applyFill="1" applyAlignment="1">
      <alignment horizontal="center" vertical="center"/>
    </xf>
    <xf numFmtId="0" fontId="1" fillId="12" borderId="0" xfId="0" applyFont="1" applyFill="1"/>
    <xf numFmtId="0" fontId="6" fillId="12" borderId="0" xfId="0" applyFont="1" applyFill="1"/>
    <xf numFmtId="0" fontId="6" fillId="12" borderId="0" xfId="0" applyFont="1" applyFill="1" applyAlignment="1">
      <alignment vertical="center" wrapText="1"/>
    </xf>
    <xf numFmtId="0" fontId="6" fillId="12" borderId="0" xfId="0" applyFont="1" applyFill="1" applyAlignment="1">
      <alignment vertical="center" wrapText="1"/>
    </xf>
    <xf numFmtId="0" fontId="0" fillId="13" borderId="0" xfId="0" applyFill="1"/>
    <xf numFmtId="0" fontId="7" fillId="12" borderId="0" xfId="0" applyFont="1" applyFill="1"/>
    <xf numFmtId="0" fontId="20" fillId="2" borderId="2" xfId="0" applyFont="1" applyFill="1" applyBorder="1" applyAlignment="1">
      <alignment horizontal="center" vertical="center"/>
    </xf>
    <xf numFmtId="0" fontId="21" fillId="0" borderId="3" xfId="0" applyFont="1" applyBorder="1"/>
    <xf numFmtId="0" fontId="21" fillId="0" borderId="4" xfId="0" applyFont="1" applyBorder="1"/>
    <xf numFmtId="0" fontId="22" fillId="2" borderId="1" xfId="0" applyFont="1" applyFill="1" applyBorder="1" applyAlignment="1">
      <alignment horizontal="left" vertical="top" wrapText="1"/>
    </xf>
    <xf numFmtId="0" fontId="23" fillId="2" borderId="2" xfId="0" applyFont="1" applyFill="1" applyBorder="1" applyAlignment="1">
      <alignment horizontal="left" vertical="top" wrapText="1"/>
    </xf>
    <xf numFmtId="0" fontId="9" fillId="12" borderId="0" xfId="0" applyFont="1" applyFill="1" applyAlignment="1">
      <alignment horizontal="center" vertical="center"/>
    </xf>
    <xf numFmtId="0" fontId="9" fillId="12" borderId="6" xfId="0" applyFont="1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 vertical="center"/>
    </xf>
    <xf numFmtId="167" fontId="12" fillId="5" borderId="7" xfId="0" applyNumberFormat="1" applyFont="1" applyFill="1" applyBorder="1" applyAlignment="1">
      <alignment horizontal="center" vertical="center"/>
    </xf>
    <xf numFmtId="167" fontId="3" fillId="0" borderId="8" xfId="0" applyNumberFormat="1" applyFont="1" applyBorder="1"/>
    <xf numFmtId="167" fontId="3" fillId="0" borderId="9" xfId="0" applyNumberFormat="1" applyFont="1" applyBorder="1"/>
    <xf numFmtId="167" fontId="3" fillId="0" borderId="10" xfId="0" applyNumberFormat="1" applyFont="1" applyBorder="1"/>
    <xf numFmtId="167" fontId="15" fillId="3" borderId="0" xfId="0" applyNumberFormat="1" applyFont="1" applyFill="1"/>
    <xf numFmtId="0" fontId="13" fillId="14" borderId="0" xfId="0" applyFont="1" applyFill="1"/>
    <xf numFmtId="0" fontId="0" fillId="15" borderId="0" xfId="0" applyFill="1"/>
    <xf numFmtId="0" fontId="15" fillId="17" borderId="0" xfId="0" applyFont="1" applyFill="1"/>
    <xf numFmtId="167" fontId="15" fillId="17" borderId="0" xfId="0" applyNumberFormat="1" applyFont="1" applyFill="1"/>
    <xf numFmtId="0" fontId="16" fillId="17" borderId="0" xfId="0" applyFont="1" applyFill="1"/>
    <xf numFmtId="0" fontId="13" fillId="14" borderId="0" xfId="0" applyFont="1" applyFill="1"/>
    <xf numFmtId="167" fontId="13" fillId="14" borderId="0" xfId="0" applyNumberFormat="1" applyFont="1" applyFill="1"/>
    <xf numFmtId="0" fontId="0" fillId="15" borderId="0" xfId="0" applyFill="1"/>
    <xf numFmtId="0" fontId="14" fillId="18" borderId="0" xfId="0" applyFont="1" applyFill="1"/>
    <xf numFmtId="0" fontId="24" fillId="19" borderId="0" xfId="0" applyFont="1" applyFill="1"/>
    <xf numFmtId="0" fontId="24" fillId="14" borderId="0" xfId="0" applyFont="1" applyFill="1"/>
    <xf numFmtId="0" fontId="9" fillId="20" borderId="0" xfId="0" applyFont="1" applyFill="1" applyAlignment="1">
      <alignment horizontal="center" vertical="center"/>
    </xf>
    <xf numFmtId="0" fontId="9" fillId="20" borderId="6" xfId="0" applyFont="1" applyFill="1" applyBorder="1" applyAlignment="1">
      <alignment horizontal="center" vertical="center"/>
    </xf>
    <xf numFmtId="0" fontId="9" fillId="20" borderId="5" xfId="0" applyFont="1" applyFill="1" applyBorder="1" applyAlignment="1">
      <alignment horizontal="center" vertical="center"/>
    </xf>
    <xf numFmtId="0" fontId="24" fillId="21" borderId="0" xfId="0" applyFont="1" applyFill="1"/>
    <xf numFmtId="167" fontId="13" fillId="9" borderId="0" xfId="0" applyNumberFormat="1" applyFont="1" applyFill="1"/>
    <xf numFmtId="0" fontId="26" fillId="14" borderId="0" xfId="0" applyFont="1" applyFill="1" applyAlignment="1">
      <alignment horizontal="center" vertical="center"/>
    </xf>
    <xf numFmtId="0" fontId="27" fillId="15" borderId="0" xfId="0" applyFont="1" applyFill="1"/>
    <xf numFmtId="0" fontId="24" fillId="21" borderId="0" xfId="0" applyFont="1" applyFill="1"/>
    <xf numFmtId="0" fontId="27" fillId="23" borderId="0" xfId="0" applyFont="1" applyFill="1"/>
    <xf numFmtId="0" fontId="28" fillId="3" borderId="0" xfId="0" applyFont="1" applyFill="1"/>
    <xf numFmtId="0" fontId="27" fillId="0" borderId="0" xfId="0" applyFont="1"/>
    <xf numFmtId="167" fontId="28" fillId="3" borderId="0" xfId="0" applyNumberFormat="1" applyFont="1" applyFill="1"/>
    <xf numFmtId="0" fontId="24" fillId="9" borderId="0" xfId="0" applyFont="1" applyFill="1"/>
    <xf numFmtId="167" fontId="24" fillId="9" borderId="0" xfId="0" applyNumberFormat="1" applyFont="1" applyFill="1"/>
    <xf numFmtId="0" fontId="27" fillId="0" borderId="0" xfId="0" applyFont="1"/>
    <xf numFmtId="167" fontId="24" fillId="26" borderId="0" xfId="0" applyNumberFormat="1" applyFont="1" applyFill="1"/>
    <xf numFmtId="0" fontId="24" fillId="24" borderId="0" xfId="0" applyFont="1" applyFill="1"/>
    <xf numFmtId="0" fontId="27" fillId="25" borderId="0" xfId="0" applyFont="1" applyFill="1"/>
    <xf numFmtId="166" fontId="29" fillId="24" borderId="0" xfId="0" applyNumberFormat="1" applyFont="1" applyFill="1"/>
    <xf numFmtId="0" fontId="24" fillId="16" borderId="0" xfId="0" applyFont="1" applyFill="1" applyAlignment="1">
      <alignment wrapText="1"/>
    </xf>
    <xf numFmtId="0" fontId="27" fillId="15" borderId="0" xfId="0" applyFont="1" applyFill="1" applyAlignment="1">
      <alignment wrapText="1"/>
    </xf>
    <xf numFmtId="167" fontId="30" fillId="16" borderId="0" xfId="0" applyNumberFormat="1" applyFont="1" applyFill="1" applyAlignment="1">
      <alignment vertical="center"/>
    </xf>
    <xf numFmtId="0" fontId="24" fillId="22" borderId="0" xfId="0" applyFont="1" applyFill="1"/>
    <xf numFmtId="167" fontId="24" fillId="22" borderId="0" xfId="0" applyNumberFormat="1" applyFont="1" applyFill="1"/>
    <xf numFmtId="0" fontId="13" fillId="0" borderId="0" xfId="0" applyFont="1" applyFill="1"/>
    <xf numFmtId="166" fontId="13" fillId="0" borderId="0" xfId="0" applyNumberFormat="1" applyFont="1" applyFill="1"/>
    <xf numFmtId="0" fontId="28" fillId="3" borderId="0" xfId="0" applyFont="1" applyFill="1"/>
    <xf numFmtId="167" fontId="24" fillId="3" borderId="0" xfId="0" applyNumberFormat="1" applyFont="1" applyFill="1"/>
    <xf numFmtId="167" fontId="24" fillId="17" borderId="0" xfId="0" applyNumberFormat="1" applyFont="1" applyFill="1"/>
    <xf numFmtId="166" fontId="24" fillId="14" borderId="0" xfId="0" applyNumberFormat="1" applyFont="1" applyFill="1"/>
    <xf numFmtId="0" fontId="14" fillId="27" borderId="0" xfId="0" applyFont="1" applyFill="1"/>
    <xf numFmtId="167" fontId="14" fillId="27" borderId="0" xfId="0" applyNumberFormat="1" applyFont="1" applyFill="1"/>
    <xf numFmtId="167" fontId="24" fillId="14" borderId="0" xfId="0" applyNumberFormat="1" applyFont="1" applyFill="1"/>
    <xf numFmtId="0" fontId="24" fillId="14" borderId="0" xfId="0" applyFont="1" applyFill="1"/>
    <xf numFmtId="0" fontId="29" fillId="3" borderId="0" xfId="0" applyFont="1" applyFill="1"/>
    <xf numFmtId="0" fontId="24" fillId="22" borderId="0" xfId="0" applyFont="1" applyFill="1"/>
  </cellXfs>
  <cellStyles count="1">
    <cellStyle name="Normal" xfId="0" builtinId="0"/>
  </cellStyles>
  <dxfs count="15">
    <dxf>
      <fill>
        <patternFill patternType="solid">
          <fgColor rgb="FFFBC0C6"/>
          <bgColor rgb="FFFBC0C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CAE7D3"/>
          <bgColor rgb="FFCAE7D3"/>
        </patternFill>
      </fill>
    </dxf>
    <dxf>
      <fill>
        <patternFill patternType="solid">
          <fgColor rgb="FFFBC0C6"/>
          <bgColor rgb="FFFBC0C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CAE7D3"/>
          <bgColor rgb="FFCAE7D3"/>
        </patternFill>
      </fill>
    </dxf>
    <dxf>
      <fill>
        <patternFill patternType="solid">
          <fgColor rgb="FFFBC0C6"/>
          <bgColor rgb="FFFBC0C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CAE7D3"/>
          <bgColor rgb="FFCAE7D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BC0C6"/>
          <bgColor rgb="FFFBC0C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CAE7D3"/>
          <bgColor rgb="FFCAE7D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Funds by Source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'Planejamento financeiro pessoal'!$B$15</c:f>
              <c:strCache>
                <c:ptCount val="1"/>
                <c:pt idx="0">
                  <c:v>Valor</c:v>
                </c:pt>
              </c:strCache>
            </c:strRef>
          </c:tx>
          <c:dPt>
            <c:idx val="0"/>
            <c:bubble3D val="0"/>
            <c:spPr>
              <a:solidFill>
                <a:srgbClr val="0068B1"/>
              </a:solidFill>
            </c:spPr>
            <c:extLst>
              <c:ext xmlns:c16="http://schemas.microsoft.com/office/drawing/2014/chart" uri="{C3380CC4-5D6E-409C-BE32-E72D297353CC}">
                <c16:uniqueId val="{00000001-4BBC-4C1F-8F15-B43491348CCE}"/>
              </c:ext>
            </c:extLst>
          </c:dPt>
          <c:dPt>
            <c:idx val="1"/>
            <c:bubble3D val="0"/>
            <c:spPr>
              <a:solidFill>
                <a:srgbClr val="ED2D40"/>
              </a:solidFill>
            </c:spPr>
            <c:extLst>
              <c:ext xmlns:c16="http://schemas.microsoft.com/office/drawing/2014/chart" uri="{C3380CC4-5D6E-409C-BE32-E72D297353CC}">
                <c16:uniqueId val="{00000003-4BBC-4C1F-8F15-B43491348CCE}"/>
              </c:ext>
            </c:extLst>
          </c:dPt>
          <c:dPt>
            <c:idx val="2"/>
            <c:bubble3D val="0"/>
            <c:spPr>
              <a:solidFill>
                <a:srgbClr val="FFBC4B"/>
              </a:solidFill>
            </c:spPr>
            <c:extLst>
              <c:ext xmlns:c16="http://schemas.microsoft.com/office/drawing/2014/chart" uri="{C3380CC4-5D6E-409C-BE32-E72D297353CC}">
                <c16:uniqueId val="{00000005-4BBC-4C1F-8F15-B43491348CCE}"/>
              </c:ext>
            </c:extLst>
          </c:dPt>
          <c:dPt>
            <c:idx val="3"/>
            <c:bubble3D val="0"/>
            <c:spPr>
              <a:solidFill>
                <a:srgbClr val="45B06D"/>
              </a:solidFill>
            </c:spPr>
            <c:extLst>
              <c:ext xmlns:c16="http://schemas.microsoft.com/office/drawing/2014/chart" uri="{C3380CC4-5D6E-409C-BE32-E72D297353CC}">
                <c16:uniqueId val="{00000007-4BBC-4C1F-8F15-B43491348CCE}"/>
              </c:ext>
            </c:extLst>
          </c:dPt>
          <c:dPt>
            <c:idx val="4"/>
            <c:bubble3D val="0"/>
            <c:spPr>
              <a:solidFill>
                <a:srgbClr val="FF8933"/>
              </a:solidFill>
            </c:spPr>
            <c:extLst>
              <c:ext xmlns:c16="http://schemas.microsoft.com/office/drawing/2014/chart" uri="{C3380CC4-5D6E-409C-BE32-E72D297353CC}">
                <c16:uniqueId val="{00000009-4BBC-4C1F-8F15-B43491348CCE}"/>
              </c:ext>
            </c:extLst>
          </c:dPt>
          <c:dPt>
            <c:idx val="5"/>
            <c:bubble3D val="0"/>
            <c:spPr>
              <a:solidFill>
                <a:srgbClr val="0FBFBF"/>
              </a:solidFill>
            </c:spPr>
            <c:extLst>
              <c:ext xmlns:c16="http://schemas.microsoft.com/office/drawing/2014/chart" uri="{C3380CC4-5D6E-409C-BE32-E72D297353CC}">
                <c16:uniqueId val="{0000000B-4BBC-4C1F-8F15-B43491348CCE}"/>
              </c:ext>
            </c:extLst>
          </c:dPt>
          <c:dPt>
            <c:idx val="6"/>
            <c:bubble3D val="0"/>
            <c:spPr>
              <a:solidFill>
                <a:srgbClr val="5C62D6"/>
              </a:solidFill>
            </c:spPr>
            <c:extLst>
              <c:ext xmlns:c16="http://schemas.microsoft.com/office/drawing/2014/chart" uri="{C3380CC4-5D6E-409C-BE32-E72D297353CC}">
                <c16:uniqueId val="{0000000D-4BBC-4C1F-8F15-B43491348CCE}"/>
              </c:ext>
            </c:extLst>
          </c:dPt>
          <c:dPt>
            <c:idx val="7"/>
            <c:bubble3D val="0"/>
            <c:spPr>
              <a:solidFill>
                <a:srgbClr val="F62D71"/>
              </a:solidFill>
            </c:spPr>
            <c:extLst>
              <c:ext xmlns:c16="http://schemas.microsoft.com/office/drawing/2014/chart" uri="{C3380CC4-5D6E-409C-BE32-E72D297353CC}">
                <c16:uniqueId val="{0000000F-4BBC-4C1F-8F15-B43491348CCE}"/>
              </c:ext>
            </c:extLst>
          </c:dPt>
          <c:cat>
            <c:strRef>
              <c:f>'Planejamento financeiro pessoal'!$A$16:$A$23</c:f>
              <c:strCache>
                <c:ptCount val="8"/>
                <c:pt idx="0">
                  <c:v>Conta poupança</c:v>
                </c:pt>
                <c:pt idx="1">
                  <c:v>Conta corrente</c:v>
                </c:pt>
                <c:pt idx="2">
                  <c:v>Aposentadoria privada</c:v>
                </c:pt>
                <c:pt idx="3">
                  <c:v>Estoques</c:v>
                </c:pt>
                <c:pt idx="4">
                  <c:v>Conta de investimento</c:v>
                </c:pt>
                <c:pt idx="5">
                  <c:v>Conta #6</c:v>
                </c:pt>
                <c:pt idx="6">
                  <c:v>Conta #7</c:v>
                </c:pt>
                <c:pt idx="7">
                  <c:v>Conta #8</c:v>
                </c:pt>
              </c:strCache>
            </c:strRef>
          </c:cat>
          <c:val>
            <c:numRef>
              <c:f>'Planejamento financeiro pessoal'!$B$16:$B$23</c:f>
              <c:numCache>
                <c:formatCode>_-[$R$-416]\ * #,##0.00_-;\-[$R$-416]\ * #,##0.00_-;_-[$R$-416]\ * "-"??_-;_-@_-</c:formatCode>
                <c:ptCount val="8"/>
                <c:pt idx="0">
                  <c:v>5000</c:v>
                </c:pt>
                <c:pt idx="1">
                  <c:v>10000</c:v>
                </c:pt>
                <c:pt idx="2">
                  <c:v>40000</c:v>
                </c:pt>
                <c:pt idx="3">
                  <c:v>20000</c:v>
                </c:pt>
                <c:pt idx="4">
                  <c:v>5000</c:v>
                </c:pt>
                <c:pt idx="5">
                  <c:v>20000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BBC-4C1F-8F15-B43491348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2381250</xdr:colOff>
      <xdr:row>6</xdr:row>
      <xdr:rowOff>85725</xdr:rowOff>
    </xdr:from>
    <xdr:ext cx="2914650" cy="19431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847725</xdr:colOff>
      <xdr:row>8</xdr:row>
      <xdr:rowOff>66675</xdr:rowOff>
    </xdr:from>
    <xdr:ext cx="2105025" cy="1190625"/>
    <xdr:pic>
      <xdr:nvPicPr>
        <xdr:cNvPr id="4" name="image2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12</xdr:row>
      <xdr:rowOff>180975</xdr:rowOff>
    </xdr:from>
    <xdr:ext cx="5800725" cy="398145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47625" cy="190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" cy="19050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" cy="19050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" cy="19050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" cy="19050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9"/>
  <sheetViews>
    <sheetView showGridLines="0" tabSelected="1" workbookViewId="0">
      <selection activeCell="K25" sqref="K25"/>
    </sheetView>
  </sheetViews>
  <sheetFormatPr defaultColWidth="12.5703125" defaultRowHeight="15.75" customHeight="1"/>
  <cols>
    <col min="1" max="2" width="5.140625" customWidth="1"/>
    <col min="3" max="3" width="27.5703125" customWidth="1"/>
    <col min="4" max="6" width="12.5703125" customWidth="1"/>
    <col min="7" max="7" width="27.5703125" customWidth="1"/>
    <col min="8" max="10" width="5.140625" customWidth="1"/>
    <col min="11" max="11" width="45.140625" customWidth="1"/>
    <col min="12" max="12" width="5.140625" customWidth="1"/>
  </cols>
  <sheetData>
    <row r="1" spans="1:12" ht="15.75" customHeight="1">
      <c r="A1" s="32"/>
      <c r="B1" s="32"/>
      <c r="C1" s="32"/>
      <c r="D1" s="32"/>
      <c r="E1" s="32"/>
      <c r="F1" s="32"/>
      <c r="G1" s="32"/>
      <c r="H1" s="32"/>
      <c r="I1" s="32"/>
      <c r="J1" s="1"/>
      <c r="K1" s="1"/>
      <c r="L1" s="2"/>
    </row>
    <row r="2" spans="1:12" ht="15.75" customHeight="1">
      <c r="A2" s="32"/>
      <c r="B2" s="32"/>
      <c r="C2" s="32"/>
      <c r="D2" s="32"/>
      <c r="E2" s="32"/>
      <c r="F2" s="32"/>
      <c r="G2" s="32"/>
      <c r="H2" s="32"/>
      <c r="I2" s="32"/>
      <c r="J2" s="1"/>
      <c r="K2" s="38" t="s">
        <v>23</v>
      </c>
      <c r="L2" s="2"/>
    </row>
    <row r="3" spans="1:12" ht="23.25">
      <c r="A3" s="32"/>
      <c r="B3" s="32"/>
      <c r="C3" s="32"/>
      <c r="D3" s="32"/>
      <c r="E3" s="32"/>
      <c r="F3" s="32"/>
      <c r="G3" s="32"/>
      <c r="H3" s="32"/>
      <c r="I3" s="32"/>
      <c r="J3" s="1"/>
      <c r="K3" s="39"/>
      <c r="L3" s="3"/>
    </row>
    <row r="4" spans="1:12" ht="18">
      <c r="A4" s="32"/>
      <c r="B4" s="32"/>
      <c r="C4" s="32"/>
      <c r="D4" s="32"/>
      <c r="E4" s="32"/>
      <c r="F4" s="32"/>
      <c r="G4" s="32"/>
      <c r="H4" s="32"/>
      <c r="I4" s="32"/>
      <c r="J4" s="1"/>
      <c r="K4" s="40"/>
      <c r="L4" s="4"/>
    </row>
    <row r="5" spans="1:12" ht="18">
      <c r="A5" s="32"/>
      <c r="B5" s="32"/>
      <c r="C5" s="32"/>
      <c r="D5" s="32"/>
      <c r="E5" s="32"/>
      <c r="F5" s="32"/>
      <c r="G5" s="32"/>
      <c r="H5" s="32"/>
      <c r="I5" s="32"/>
      <c r="J5" s="1"/>
      <c r="K5" s="41"/>
      <c r="L5" s="4"/>
    </row>
    <row r="6" spans="1:12" ht="18">
      <c r="A6" s="32"/>
      <c r="B6" s="32"/>
      <c r="C6" s="32"/>
      <c r="D6" s="32"/>
      <c r="E6" s="32"/>
      <c r="F6" s="32"/>
      <c r="G6" s="32"/>
      <c r="H6" s="32"/>
      <c r="I6" s="32"/>
      <c r="J6" s="1"/>
      <c r="K6" s="42" t="s">
        <v>24</v>
      </c>
      <c r="L6" s="4"/>
    </row>
    <row r="7" spans="1:12" ht="15.75" customHeight="1">
      <c r="A7" s="32"/>
      <c r="B7" s="33"/>
      <c r="C7" s="33"/>
      <c r="D7" s="33"/>
      <c r="E7" s="33"/>
      <c r="F7" s="33"/>
      <c r="G7" s="32"/>
      <c r="H7" s="32"/>
      <c r="I7" s="32"/>
      <c r="J7" s="1"/>
      <c r="K7" s="39"/>
      <c r="L7" s="4"/>
    </row>
    <row r="8" spans="1:12" ht="37.5">
      <c r="A8" s="32"/>
      <c r="B8" s="34"/>
      <c r="C8" s="35" t="s">
        <v>22</v>
      </c>
      <c r="D8" s="36"/>
      <c r="E8" s="36"/>
      <c r="F8" s="34"/>
      <c r="G8" s="32"/>
      <c r="H8" s="32"/>
      <c r="I8" s="32"/>
      <c r="J8" s="1"/>
      <c r="K8" s="39"/>
      <c r="L8" s="4"/>
    </row>
    <row r="9" spans="1:12" ht="15.75" customHeight="1">
      <c r="A9" s="32"/>
      <c r="B9" s="34"/>
      <c r="C9" s="36"/>
      <c r="D9" s="36"/>
      <c r="E9" s="36"/>
      <c r="F9" s="34"/>
      <c r="G9" s="37"/>
      <c r="H9" s="37"/>
      <c r="I9" s="37"/>
      <c r="J9" s="5"/>
      <c r="K9" s="39"/>
      <c r="L9" s="4"/>
    </row>
    <row r="10" spans="1:12" ht="15.75" customHeight="1">
      <c r="A10" s="32"/>
      <c r="B10" s="34"/>
      <c r="C10" s="36"/>
      <c r="D10" s="36"/>
      <c r="E10" s="36"/>
      <c r="F10" s="34"/>
      <c r="G10" s="37"/>
      <c r="H10" s="37"/>
      <c r="I10" s="37"/>
      <c r="J10" s="5"/>
      <c r="K10" s="39"/>
      <c r="L10" s="4"/>
    </row>
    <row r="11" spans="1:12" ht="15.75" customHeight="1">
      <c r="A11" s="32"/>
      <c r="B11" s="34"/>
      <c r="C11" s="36"/>
      <c r="D11" s="36"/>
      <c r="E11" s="36"/>
      <c r="F11" s="34"/>
      <c r="G11" s="37"/>
      <c r="H11" s="37"/>
      <c r="I11" s="37"/>
      <c r="J11" s="5"/>
      <c r="K11" s="39"/>
      <c r="L11" s="4"/>
    </row>
    <row r="12" spans="1:12" ht="15.75" customHeight="1">
      <c r="A12" s="32"/>
      <c r="B12" s="34"/>
      <c r="C12" s="36"/>
      <c r="D12" s="36"/>
      <c r="E12" s="36"/>
      <c r="F12" s="34"/>
      <c r="G12" s="37"/>
      <c r="H12" s="37"/>
      <c r="I12" s="37"/>
      <c r="J12" s="5"/>
      <c r="K12" s="39"/>
      <c r="L12" s="4"/>
    </row>
    <row r="13" spans="1:12" ht="15.75" customHeight="1">
      <c r="A13" s="32"/>
      <c r="B13" s="34"/>
      <c r="C13" s="36"/>
      <c r="D13" s="36"/>
      <c r="E13" s="36"/>
      <c r="F13" s="34"/>
      <c r="G13" s="37"/>
      <c r="H13" s="37"/>
      <c r="I13" s="37"/>
      <c r="J13" s="5"/>
      <c r="K13" s="39"/>
      <c r="L13" s="4"/>
    </row>
    <row r="14" spans="1:12" ht="15.75" customHeight="1">
      <c r="A14" s="32"/>
      <c r="B14" s="34"/>
      <c r="C14" s="36"/>
      <c r="D14" s="36"/>
      <c r="E14" s="36"/>
      <c r="F14" s="34"/>
      <c r="G14" s="37"/>
      <c r="H14" s="37"/>
      <c r="I14" s="37"/>
      <c r="J14" s="5"/>
      <c r="K14" s="39"/>
      <c r="L14" s="6"/>
    </row>
    <row r="15" spans="1:12" ht="15.75" customHeight="1">
      <c r="A15" s="32"/>
      <c r="B15" s="34"/>
      <c r="C15" s="34"/>
      <c r="D15" s="33"/>
      <c r="E15" s="33"/>
      <c r="F15" s="33"/>
      <c r="G15" s="37"/>
      <c r="H15" s="37"/>
      <c r="I15" s="37"/>
      <c r="J15" s="5"/>
      <c r="K15" s="39"/>
      <c r="L15" s="6"/>
    </row>
    <row r="16" spans="1:12" ht="15.75" customHeight="1">
      <c r="A16" s="32"/>
      <c r="B16" s="34"/>
      <c r="C16" s="34"/>
      <c r="D16" s="37"/>
      <c r="E16" s="37"/>
      <c r="F16" s="37"/>
      <c r="G16" s="37"/>
      <c r="H16" s="37"/>
      <c r="I16" s="37"/>
      <c r="J16" s="5"/>
      <c r="K16" s="39"/>
      <c r="L16" s="6"/>
    </row>
    <row r="17" spans="1:12" ht="15.75" customHeight="1">
      <c r="A17" s="32"/>
      <c r="B17" s="37"/>
      <c r="C17" s="37"/>
      <c r="D17" s="37"/>
      <c r="E17" s="37"/>
      <c r="F17" s="37"/>
      <c r="G17" s="37"/>
      <c r="H17" s="37"/>
      <c r="I17" s="37"/>
      <c r="J17" s="5"/>
      <c r="K17" s="40"/>
      <c r="L17" s="6"/>
    </row>
    <row r="18" spans="1:12" ht="15.75" customHeight="1">
      <c r="A18" s="37"/>
      <c r="B18" s="37"/>
      <c r="C18" s="37"/>
      <c r="D18" s="37"/>
      <c r="E18" s="37"/>
      <c r="F18" s="37"/>
      <c r="G18" s="37"/>
      <c r="H18" s="37"/>
      <c r="I18" s="37"/>
      <c r="J18" s="6"/>
      <c r="K18" s="6"/>
      <c r="L18" s="6"/>
    </row>
    <row r="19" spans="1:12" ht="15.75" customHeight="1">
      <c r="A19" s="37"/>
      <c r="B19" s="37"/>
      <c r="C19" s="37"/>
      <c r="D19" s="37"/>
      <c r="E19" s="37"/>
      <c r="F19" s="37"/>
      <c r="G19" s="37"/>
      <c r="H19" s="37"/>
      <c r="I19" s="37"/>
      <c r="J19" s="6"/>
      <c r="K19" s="6"/>
      <c r="L19" s="6"/>
    </row>
  </sheetData>
  <mergeCells count="3">
    <mergeCell ref="K2:K4"/>
    <mergeCell ref="K6:K17"/>
    <mergeCell ref="C8:E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33"/>
  <sheetViews>
    <sheetView workbookViewId="0">
      <selection activeCell="M26" sqref="M26"/>
    </sheetView>
  </sheetViews>
  <sheetFormatPr defaultColWidth="12.5703125" defaultRowHeight="15.75" customHeight="1"/>
  <cols>
    <col min="1" max="1" width="22.42578125" customWidth="1"/>
    <col min="2" max="2" width="14.28515625" bestFit="1" customWidth="1"/>
    <col min="3" max="3" width="22.7109375" customWidth="1"/>
    <col min="4" max="5" width="12.7109375" customWidth="1"/>
    <col min="7" max="7" width="14.140625" customWidth="1"/>
  </cols>
  <sheetData>
    <row r="1" spans="1:9" ht="2.25" customHeight="1">
      <c r="A1" s="44" t="s">
        <v>25</v>
      </c>
      <c r="B1" s="43"/>
      <c r="C1" s="43"/>
      <c r="D1" s="43"/>
      <c r="E1" s="43"/>
      <c r="F1" s="43"/>
      <c r="G1" s="43"/>
      <c r="H1" s="43"/>
      <c r="I1" s="45"/>
    </row>
    <row r="2" spans="1:9" ht="8.25" customHeight="1">
      <c r="A2" s="44"/>
      <c r="B2" s="43"/>
      <c r="C2" s="43"/>
      <c r="D2" s="43"/>
      <c r="E2" s="43"/>
      <c r="F2" s="43"/>
      <c r="G2" s="43"/>
      <c r="H2" s="43"/>
      <c r="I2" s="45"/>
    </row>
    <row r="3" spans="1:9" ht="8.25" customHeight="1">
      <c r="A3" s="44"/>
      <c r="B3" s="43"/>
      <c r="C3" s="43"/>
      <c r="D3" s="43"/>
      <c r="E3" s="43"/>
      <c r="F3" s="43"/>
      <c r="G3" s="43"/>
      <c r="H3" s="43"/>
      <c r="I3" s="45"/>
    </row>
    <row r="4" spans="1:9" ht="8.25" customHeight="1">
      <c r="A4" s="44"/>
      <c r="B4" s="43"/>
      <c r="C4" s="43"/>
      <c r="D4" s="43"/>
      <c r="E4" s="43"/>
      <c r="F4" s="43"/>
      <c r="G4" s="43"/>
      <c r="H4" s="43"/>
      <c r="I4" s="45"/>
    </row>
    <row r="5" spans="1:9" ht="8.25" customHeight="1">
      <c r="A5" s="44"/>
      <c r="B5" s="43"/>
      <c r="C5" s="43"/>
      <c r="D5" s="43"/>
      <c r="E5" s="43"/>
      <c r="F5" s="43"/>
      <c r="G5" s="43"/>
      <c r="H5" s="43"/>
      <c r="I5" s="45"/>
    </row>
    <row r="6" spans="1:9" ht="8.25" customHeight="1">
      <c r="A6" s="44"/>
      <c r="B6" s="43"/>
      <c r="C6" s="43"/>
      <c r="D6" s="43"/>
      <c r="E6" s="43"/>
      <c r="F6" s="43"/>
      <c r="G6" s="43"/>
      <c r="H6" s="43"/>
      <c r="I6" s="45"/>
    </row>
    <row r="7" spans="1:9" ht="8.25" customHeight="1">
      <c r="A7" s="44"/>
      <c r="B7" s="43"/>
      <c r="C7" s="43"/>
      <c r="D7" s="43"/>
      <c r="E7" s="43"/>
      <c r="F7" s="43"/>
      <c r="G7" s="43"/>
      <c r="H7" s="43"/>
      <c r="I7" s="45"/>
    </row>
    <row r="8" spans="1:9" ht="8.25" customHeight="1">
      <c r="A8" s="44"/>
      <c r="B8" s="43"/>
      <c r="C8" s="43"/>
      <c r="D8" s="43"/>
      <c r="E8" s="43"/>
      <c r="F8" s="43"/>
      <c r="G8" s="43"/>
      <c r="H8" s="43"/>
      <c r="I8" s="45"/>
    </row>
    <row r="9" spans="1:9" ht="8.25" customHeight="1">
      <c r="A9" s="44"/>
      <c r="B9" s="43"/>
      <c r="C9" s="43"/>
      <c r="D9" s="43"/>
      <c r="E9" s="43"/>
      <c r="F9" s="43"/>
      <c r="G9" s="43"/>
      <c r="H9" s="43"/>
      <c r="I9" s="45"/>
    </row>
    <row r="10" spans="1:9" ht="12.75">
      <c r="A10" s="7"/>
      <c r="B10" s="7"/>
      <c r="C10" s="7"/>
    </row>
    <row r="11" spans="1:9" ht="12.75">
      <c r="A11" s="21" t="s">
        <v>26</v>
      </c>
      <c r="B11" s="20"/>
      <c r="C11" s="22">
        <v>45292</v>
      </c>
      <c r="F11" s="21" t="s">
        <v>27</v>
      </c>
      <c r="G11" s="20"/>
      <c r="H11" s="46">
        <f>B24-B33</f>
        <v>10000</v>
      </c>
      <c r="I11" s="47"/>
    </row>
    <row r="12" spans="1:9" ht="12.75">
      <c r="A12" s="20"/>
      <c r="B12" s="20"/>
      <c r="C12" s="20"/>
      <c r="F12" s="20"/>
      <c r="G12" s="20"/>
      <c r="H12" s="48"/>
      <c r="I12" s="49"/>
    </row>
    <row r="14" spans="1:9" ht="12.75">
      <c r="A14" s="51" t="s">
        <v>28</v>
      </c>
      <c r="B14" s="52"/>
      <c r="C14" s="52"/>
    </row>
    <row r="15" spans="1:9" ht="12.75">
      <c r="A15" s="59" t="s">
        <v>29</v>
      </c>
      <c r="B15" s="59" t="s">
        <v>30</v>
      </c>
      <c r="C15" s="59" t="s">
        <v>152</v>
      </c>
    </row>
    <row r="16" spans="1:9" ht="12.75">
      <c r="A16" s="53" t="s">
        <v>31</v>
      </c>
      <c r="B16" s="54">
        <v>5000</v>
      </c>
      <c r="C16" s="55" t="s">
        <v>1</v>
      </c>
    </row>
    <row r="17" spans="1:3" ht="12.75">
      <c r="A17" s="53" t="s">
        <v>32</v>
      </c>
      <c r="B17" s="54">
        <v>10000</v>
      </c>
      <c r="C17" s="55" t="s">
        <v>1</v>
      </c>
    </row>
    <row r="18" spans="1:3" ht="12.75">
      <c r="A18" s="53" t="s">
        <v>33</v>
      </c>
      <c r="B18" s="54">
        <v>40000</v>
      </c>
      <c r="C18" s="55" t="s">
        <v>1</v>
      </c>
    </row>
    <row r="19" spans="1:3" ht="12.75">
      <c r="A19" s="53" t="s">
        <v>34</v>
      </c>
      <c r="B19" s="54">
        <v>20000</v>
      </c>
      <c r="C19" s="55" t="s">
        <v>1</v>
      </c>
    </row>
    <row r="20" spans="1:3" ht="12.75">
      <c r="A20" s="53" t="s">
        <v>35</v>
      </c>
      <c r="B20" s="54">
        <v>5000</v>
      </c>
      <c r="C20" s="55" t="s">
        <v>1</v>
      </c>
    </row>
    <row r="21" spans="1:3" ht="12.75">
      <c r="A21" s="53" t="s">
        <v>36</v>
      </c>
      <c r="B21" s="54">
        <v>20000</v>
      </c>
      <c r="C21" s="55" t="s">
        <v>1</v>
      </c>
    </row>
    <row r="22" spans="1:3" ht="12.75">
      <c r="A22" s="53" t="s">
        <v>37</v>
      </c>
      <c r="B22" s="54">
        <v>0</v>
      </c>
      <c r="C22" s="55" t="s">
        <v>1</v>
      </c>
    </row>
    <row r="23" spans="1:3" ht="12.75">
      <c r="A23" s="53" t="s">
        <v>38</v>
      </c>
      <c r="B23" s="54">
        <v>0</v>
      </c>
      <c r="C23" s="55" t="s">
        <v>1</v>
      </c>
    </row>
    <row r="24" spans="1:3" ht="12.75">
      <c r="A24" s="56" t="s">
        <v>39</v>
      </c>
      <c r="B24" s="57">
        <f>SUM(B16:B23)</f>
        <v>100000</v>
      </c>
      <c r="C24" s="56"/>
    </row>
    <row r="25" spans="1:3" ht="15.75" customHeight="1">
      <c r="A25" s="58"/>
      <c r="B25" s="58"/>
      <c r="C25" s="58"/>
    </row>
    <row r="26" spans="1:3" ht="12.75">
      <c r="A26" s="51" t="s">
        <v>40</v>
      </c>
      <c r="B26" s="52"/>
      <c r="C26" s="52"/>
    </row>
    <row r="27" spans="1:3" ht="12.75">
      <c r="A27" s="59" t="s">
        <v>29</v>
      </c>
      <c r="B27" s="59" t="s">
        <v>2</v>
      </c>
      <c r="C27" s="59" t="s">
        <v>151</v>
      </c>
    </row>
    <row r="28" spans="1:3" ht="12.75">
      <c r="A28" s="53" t="s">
        <v>41</v>
      </c>
      <c r="B28" s="54">
        <v>50000</v>
      </c>
      <c r="C28" s="55" t="s">
        <v>1</v>
      </c>
    </row>
    <row r="29" spans="1:3" ht="12.75">
      <c r="A29" s="53" t="s">
        <v>42</v>
      </c>
      <c r="B29" s="54">
        <v>5000</v>
      </c>
      <c r="C29" s="55" t="s">
        <v>1</v>
      </c>
    </row>
    <row r="30" spans="1:3" ht="12.75">
      <c r="A30" s="53" t="s">
        <v>43</v>
      </c>
      <c r="B30" s="54">
        <v>20000</v>
      </c>
      <c r="C30" s="55" t="s">
        <v>1</v>
      </c>
    </row>
    <row r="31" spans="1:3" ht="12.75">
      <c r="A31" s="53" t="s">
        <v>44</v>
      </c>
      <c r="B31" s="54">
        <v>10000</v>
      </c>
      <c r="C31" s="55" t="s">
        <v>1</v>
      </c>
    </row>
    <row r="32" spans="1:3" ht="12.75">
      <c r="A32" s="53" t="s">
        <v>45</v>
      </c>
      <c r="B32" s="54">
        <v>5000</v>
      </c>
      <c r="C32" s="55" t="s">
        <v>1</v>
      </c>
    </row>
    <row r="33" spans="1:3" ht="12.75">
      <c r="A33" s="56" t="s">
        <v>3</v>
      </c>
      <c r="B33" s="57">
        <f>SUM(B28:B32)</f>
        <v>90000</v>
      </c>
      <c r="C33" s="56"/>
    </row>
  </sheetData>
  <mergeCells count="7">
    <mergeCell ref="A14:C14"/>
    <mergeCell ref="A26:C26"/>
    <mergeCell ref="A1:I9"/>
    <mergeCell ref="A11:B12"/>
    <mergeCell ref="C11:C12"/>
    <mergeCell ref="F11:G12"/>
    <mergeCell ref="H11:I12"/>
  </mergeCells>
  <conditionalFormatting sqref="C13">
    <cfRule type="cellIs" dxfId="14" priority="1" operator="greaterThan">
      <formula>0</formula>
    </cfRule>
    <cfRule type="cellIs" dxfId="13" priority="2" operator="equal">
      <formula>0</formula>
    </cfRule>
    <cfRule type="cellIs" dxfId="12" priority="3" operator="lessThan">
      <formula>0</formula>
    </cfRule>
  </conditionalFormatting>
  <conditionalFormatting sqref="H11:I12">
    <cfRule type="cellIs" dxfId="11" priority="4" operator="greaterThan">
      <formula>0</formula>
    </cfRule>
    <cfRule type="cellIs" dxfId="10" priority="5" operator="equal">
      <formula>0</formula>
    </cfRule>
    <cfRule type="cellIs" dxfId="9" priority="6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N28"/>
  <sheetViews>
    <sheetView workbookViewId="0">
      <selection activeCell="B32" sqref="B32"/>
    </sheetView>
  </sheetViews>
  <sheetFormatPr defaultColWidth="12.5703125" defaultRowHeight="15.75" customHeight="1"/>
  <cols>
    <col min="1" max="1" width="26.42578125" bestFit="1" customWidth="1"/>
    <col min="2" max="13" width="15.85546875" bestFit="1" customWidth="1"/>
    <col min="14" max="14" width="16.85546875" bestFit="1" customWidth="1"/>
  </cols>
  <sheetData>
    <row r="1" spans="1:14" ht="2.25" customHeight="1">
      <c r="A1" s="44" t="s">
        <v>46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5"/>
    </row>
    <row r="2" spans="1:14" ht="8.25" customHeight="1">
      <c r="A2" s="44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5"/>
    </row>
    <row r="3" spans="1:14" ht="8.25" customHeight="1">
      <c r="A3" s="44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5"/>
    </row>
    <row r="4" spans="1:14" ht="8.25" customHeight="1">
      <c r="A4" s="44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5"/>
    </row>
    <row r="5" spans="1:14" ht="8.25" customHeight="1">
      <c r="A5" s="44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5"/>
    </row>
    <row r="6" spans="1:14" ht="8.25" customHeight="1">
      <c r="A6" s="44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5"/>
    </row>
    <row r="7" spans="1:14" ht="8.25" customHeight="1">
      <c r="A7" s="44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5"/>
    </row>
    <row r="8" spans="1:14" ht="10.5" customHeight="1"/>
    <row r="9" spans="1:14" ht="12.75">
      <c r="A9" s="61" t="s">
        <v>47</v>
      </c>
    </row>
    <row r="10" spans="1:14" ht="12.75">
      <c r="A10" s="60"/>
      <c r="B10" s="60" t="s">
        <v>51</v>
      </c>
      <c r="C10" s="60" t="s">
        <v>52</v>
      </c>
      <c r="D10" s="60" t="s">
        <v>53</v>
      </c>
      <c r="E10" s="60" t="s">
        <v>54</v>
      </c>
      <c r="F10" s="60" t="s">
        <v>55</v>
      </c>
      <c r="G10" s="60" t="s">
        <v>56</v>
      </c>
      <c r="H10" s="60" t="s">
        <v>57</v>
      </c>
      <c r="I10" s="60" t="s">
        <v>58</v>
      </c>
      <c r="J10" s="60" t="s">
        <v>59</v>
      </c>
      <c r="K10" s="60" t="s">
        <v>60</v>
      </c>
      <c r="L10" s="60" t="s">
        <v>61</v>
      </c>
      <c r="M10" s="60" t="s">
        <v>62</v>
      </c>
      <c r="N10" s="60" t="s">
        <v>3</v>
      </c>
    </row>
    <row r="11" spans="1:14" ht="12.75">
      <c r="A11" s="9" t="s">
        <v>48</v>
      </c>
      <c r="B11" s="10">
        <v>10000</v>
      </c>
      <c r="C11" s="10">
        <v>8000</v>
      </c>
      <c r="D11" s="10">
        <v>6000</v>
      </c>
      <c r="E11" s="10">
        <v>6000</v>
      </c>
      <c r="F11" s="10">
        <v>7000</v>
      </c>
      <c r="G11" s="10">
        <v>6000</v>
      </c>
      <c r="H11" s="10">
        <v>4000</v>
      </c>
      <c r="I11" s="10">
        <v>4000</v>
      </c>
      <c r="J11" s="10">
        <v>7000</v>
      </c>
      <c r="K11" s="10">
        <v>7000</v>
      </c>
      <c r="L11" s="10">
        <v>5000</v>
      </c>
      <c r="M11" s="10">
        <v>8000</v>
      </c>
      <c r="N11" s="10">
        <f>SUM(B11:M11)</f>
        <v>78000</v>
      </c>
    </row>
    <row r="12" spans="1:14" ht="12.75">
      <c r="A12" s="9" t="s">
        <v>49</v>
      </c>
      <c r="B12" s="50">
        <v>600</v>
      </c>
      <c r="C12" s="50">
        <v>600</v>
      </c>
      <c r="D12" s="50">
        <v>500</v>
      </c>
      <c r="E12" s="50">
        <v>500</v>
      </c>
      <c r="F12" s="50">
        <v>500</v>
      </c>
      <c r="G12" s="50">
        <v>500</v>
      </c>
      <c r="H12" s="50">
        <v>500</v>
      </c>
      <c r="I12" s="50">
        <v>500</v>
      </c>
      <c r="J12" s="50">
        <v>400</v>
      </c>
      <c r="K12" s="50">
        <v>300</v>
      </c>
      <c r="L12" s="50">
        <v>300</v>
      </c>
      <c r="M12" s="50">
        <v>600</v>
      </c>
      <c r="N12" s="50">
        <f>(N13/N11)</f>
        <v>493.58974358974359</v>
      </c>
    </row>
    <row r="13" spans="1:14" ht="12.75">
      <c r="A13" s="9" t="s">
        <v>50</v>
      </c>
      <c r="B13" s="50">
        <f t="shared" ref="B13:M13" si="0">B12*B11</f>
        <v>6000000</v>
      </c>
      <c r="C13" s="50">
        <f t="shared" si="0"/>
        <v>4800000</v>
      </c>
      <c r="D13" s="50">
        <f t="shared" si="0"/>
        <v>3000000</v>
      </c>
      <c r="E13" s="50">
        <f t="shared" si="0"/>
        <v>3000000</v>
      </c>
      <c r="F13" s="50">
        <f t="shared" si="0"/>
        <v>3500000</v>
      </c>
      <c r="G13" s="50">
        <f t="shared" si="0"/>
        <v>3000000</v>
      </c>
      <c r="H13" s="50">
        <f t="shared" si="0"/>
        <v>2000000</v>
      </c>
      <c r="I13" s="50">
        <f t="shared" si="0"/>
        <v>2000000</v>
      </c>
      <c r="J13" s="50">
        <f t="shared" si="0"/>
        <v>2800000</v>
      </c>
      <c r="K13" s="50">
        <f t="shared" si="0"/>
        <v>2100000</v>
      </c>
      <c r="L13" s="50">
        <f t="shared" si="0"/>
        <v>1500000</v>
      </c>
      <c r="M13" s="50">
        <f t="shared" si="0"/>
        <v>4800000</v>
      </c>
      <c r="N13" s="50">
        <f>SUM(B13:M13)</f>
        <v>38500000</v>
      </c>
    </row>
    <row r="14" spans="1:14" ht="7.5" customHeight="1"/>
    <row r="15" spans="1:14" ht="12.75">
      <c r="A15" s="61" t="s">
        <v>63</v>
      </c>
    </row>
    <row r="16" spans="1:14" ht="12.75">
      <c r="A16" s="60"/>
      <c r="B16" s="60" t="s">
        <v>51</v>
      </c>
      <c r="C16" s="60" t="s">
        <v>52</v>
      </c>
      <c r="D16" s="60" t="s">
        <v>53</v>
      </c>
      <c r="E16" s="60" t="s">
        <v>54</v>
      </c>
      <c r="F16" s="60" t="s">
        <v>55</v>
      </c>
      <c r="G16" s="60" t="s">
        <v>56</v>
      </c>
      <c r="H16" s="60" t="s">
        <v>57</v>
      </c>
      <c r="I16" s="60" t="s">
        <v>58</v>
      </c>
      <c r="J16" s="60" t="s">
        <v>59</v>
      </c>
      <c r="K16" s="60" t="s">
        <v>60</v>
      </c>
      <c r="L16" s="60" t="s">
        <v>61</v>
      </c>
      <c r="M16" s="60" t="s">
        <v>62</v>
      </c>
      <c r="N16" s="60" t="s">
        <v>3</v>
      </c>
    </row>
    <row r="17" spans="1:14" ht="12.75">
      <c r="A17" s="9" t="s">
        <v>48</v>
      </c>
      <c r="B17" s="10">
        <v>10497</v>
      </c>
      <c r="C17" s="10">
        <v>7994</v>
      </c>
      <c r="D17" s="10">
        <v>4900</v>
      </c>
      <c r="E17" s="10">
        <v>6108</v>
      </c>
      <c r="F17" s="10">
        <v>7309</v>
      </c>
      <c r="G17" s="10">
        <v>6767</v>
      </c>
      <c r="H17" s="10">
        <v>2801</v>
      </c>
      <c r="I17" s="10">
        <v>5187</v>
      </c>
      <c r="J17" s="10">
        <v>7800</v>
      </c>
      <c r="K17" s="10">
        <v>8100</v>
      </c>
      <c r="L17" s="10">
        <v>3799</v>
      </c>
      <c r="M17" s="10">
        <v>7601</v>
      </c>
      <c r="N17" s="10">
        <f>SUM(B17:M17)</f>
        <v>78863</v>
      </c>
    </row>
    <row r="18" spans="1:14" ht="12.75">
      <c r="A18" s="9" t="s">
        <v>49</v>
      </c>
      <c r="B18" s="50">
        <v>633</v>
      </c>
      <c r="C18" s="50">
        <v>601</v>
      </c>
      <c r="D18" s="50">
        <v>550</v>
      </c>
      <c r="E18" s="50">
        <v>540</v>
      </c>
      <c r="F18" s="50">
        <v>480</v>
      </c>
      <c r="G18" s="50">
        <v>452</v>
      </c>
      <c r="H18" s="50">
        <v>680</v>
      </c>
      <c r="I18" s="50">
        <v>450</v>
      </c>
      <c r="J18" s="50">
        <v>299</v>
      </c>
      <c r="K18" s="50">
        <v>314</v>
      </c>
      <c r="L18" s="50">
        <v>330</v>
      </c>
      <c r="M18" s="50">
        <v>550</v>
      </c>
      <c r="N18" s="50">
        <f>(N19/N17)</f>
        <v>488.92343684617629</v>
      </c>
    </row>
    <row r="19" spans="1:14" ht="12.75">
      <c r="A19" s="9" t="s">
        <v>50</v>
      </c>
      <c r="B19" s="50">
        <f t="shared" ref="B19:M19" si="1">B18*B17</f>
        <v>6644601</v>
      </c>
      <c r="C19" s="50">
        <f t="shared" si="1"/>
        <v>4804394</v>
      </c>
      <c r="D19" s="50">
        <f t="shared" si="1"/>
        <v>2695000</v>
      </c>
      <c r="E19" s="50">
        <f t="shared" si="1"/>
        <v>3298320</v>
      </c>
      <c r="F19" s="50">
        <f t="shared" si="1"/>
        <v>3508320</v>
      </c>
      <c r="G19" s="50">
        <f t="shared" si="1"/>
        <v>3058684</v>
      </c>
      <c r="H19" s="50">
        <f t="shared" si="1"/>
        <v>1904680</v>
      </c>
      <c r="I19" s="50">
        <f t="shared" si="1"/>
        <v>2334150</v>
      </c>
      <c r="J19" s="50">
        <f t="shared" si="1"/>
        <v>2332200</v>
      </c>
      <c r="K19" s="50">
        <f t="shared" si="1"/>
        <v>2543400</v>
      </c>
      <c r="L19" s="50">
        <f t="shared" si="1"/>
        <v>1253670</v>
      </c>
      <c r="M19" s="50">
        <f t="shared" si="1"/>
        <v>4180550</v>
      </c>
      <c r="N19" s="50">
        <f>SUM(B19:M19)</f>
        <v>38557969</v>
      </c>
    </row>
    <row r="20" spans="1:14" ht="6.75" customHeight="1"/>
    <row r="21" spans="1:14" ht="12.75">
      <c r="A21" s="61" t="s">
        <v>65</v>
      </c>
    </row>
    <row r="22" spans="1:14" ht="12.75">
      <c r="A22" s="60"/>
      <c r="B22" s="60" t="s">
        <v>51</v>
      </c>
      <c r="C22" s="60" t="s">
        <v>52</v>
      </c>
      <c r="D22" s="60" t="s">
        <v>53</v>
      </c>
      <c r="E22" s="60" t="s">
        <v>54</v>
      </c>
      <c r="F22" s="60" t="s">
        <v>55</v>
      </c>
      <c r="G22" s="60" t="s">
        <v>56</v>
      </c>
      <c r="H22" s="60" t="s">
        <v>57</v>
      </c>
      <c r="I22" s="60" t="s">
        <v>58</v>
      </c>
      <c r="J22" s="60" t="s">
        <v>59</v>
      </c>
      <c r="K22" s="60" t="s">
        <v>60</v>
      </c>
      <c r="L22" s="60" t="s">
        <v>61</v>
      </c>
      <c r="M22" s="60" t="s">
        <v>62</v>
      </c>
      <c r="N22" s="60" t="s">
        <v>3</v>
      </c>
    </row>
    <row r="23" spans="1:14" ht="12.75">
      <c r="A23" s="9" t="s">
        <v>48</v>
      </c>
      <c r="B23" s="10">
        <f t="shared" ref="B23:N23" si="2">B17-B11</f>
        <v>497</v>
      </c>
      <c r="C23" s="10">
        <f t="shared" si="2"/>
        <v>-6</v>
      </c>
      <c r="D23" s="10">
        <f t="shared" si="2"/>
        <v>-1100</v>
      </c>
      <c r="E23" s="10">
        <f t="shared" si="2"/>
        <v>108</v>
      </c>
      <c r="F23" s="10">
        <f t="shared" si="2"/>
        <v>309</v>
      </c>
      <c r="G23" s="10">
        <f t="shared" si="2"/>
        <v>767</v>
      </c>
      <c r="H23" s="10">
        <f t="shared" si="2"/>
        <v>-1199</v>
      </c>
      <c r="I23" s="10">
        <f t="shared" si="2"/>
        <v>1187</v>
      </c>
      <c r="J23" s="10">
        <f t="shared" si="2"/>
        <v>800</v>
      </c>
      <c r="K23" s="10">
        <f t="shared" si="2"/>
        <v>1100</v>
      </c>
      <c r="L23" s="10">
        <f t="shared" si="2"/>
        <v>-1201</v>
      </c>
      <c r="M23" s="10">
        <f t="shared" si="2"/>
        <v>-399</v>
      </c>
      <c r="N23" s="10">
        <f t="shared" si="2"/>
        <v>863</v>
      </c>
    </row>
    <row r="24" spans="1:14" ht="12.75">
      <c r="A24" s="11" t="s">
        <v>66</v>
      </c>
      <c r="B24" s="12">
        <f t="shared" ref="B24:N24" si="3">(B17-B11)/B11</f>
        <v>4.9700000000000001E-2</v>
      </c>
      <c r="C24" s="12">
        <f t="shared" si="3"/>
        <v>-7.5000000000000002E-4</v>
      </c>
      <c r="D24" s="12">
        <f t="shared" si="3"/>
        <v>-0.18333333333333332</v>
      </c>
      <c r="E24" s="12">
        <f t="shared" si="3"/>
        <v>1.7999999999999999E-2</v>
      </c>
      <c r="F24" s="12">
        <f t="shared" si="3"/>
        <v>4.4142857142857143E-2</v>
      </c>
      <c r="G24" s="12">
        <f t="shared" si="3"/>
        <v>0.12783333333333333</v>
      </c>
      <c r="H24" s="12">
        <f t="shared" si="3"/>
        <v>-0.29975000000000002</v>
      </c>
      <c r="I24" s="12">
        <f t="shared" si="3"/>
        <v>0.29675000000000001</v>
      </c>
      <c r="J24" s="12">
        <f t="shared" si="3"/>
        <v>0.11428571428571428</v>
      </c>
      <c r="K24" s="12">
        <f t="shared" si="3"/>
        <v>0.15714285714285714</v>
      </c>
      <c r="L24" s="12">
        <f t="shared" si="3"/>
        <v>-0.2402</v>
      </c>
      <c r="M24" s="12">
        <f t="shared" si="3"/>
        <v>-4.9875000000000003E-2</v>
      </c>
      <c r="N24" s="12">
        <f t="shared" si="3"/>
        <v>1.1064102564102564E-2</v>
      </c>
    </row>
    <row r="25" spans="1:14" ht="12.75">
      <c r="A25" s="9" t="s">
        <v>49</v>
      </c>
      <c r="B25" s="50">
        <f t="shared" ref="B25:N25" si="4">B18-B12</f>
        <v>33</v>
      </c>
      <c r="C25" s="50">
        <f t="shared" si="4"/>
        <v>1</v>
      </c>
      <c r="D25" s="50">
        <f t="shared" si="4"/>
        <v>50</v>
      </c>
      <c r="E25" s="50">
        <f t="shared" si="4"/>
        <v>40</v>
      </c>
      <c r="F25" s="50">
        <f t="shared" si="4"/>
        <v>-20</v>
      </c>
      <c r="G25" s="50">
        <f t="shared" si="4"/>
        <v>-48</v>
      </c>
      <c r="H25" s="50">
        <f t="shared" si="4"/>
        <v>180</v>
      </c>
      <c r="I25" s="50">
        <f t="shared" si="4"/>
        <v>-50</v>
      </c>
      <c r="J25" s="50">
        <f t="shared" si="4"/>
        <v>-101</v>
      </c>
      <c r="K25" s="50">
        <f t="shared" si="4"/>
        <v>14</v>
      </c>
      <c r="L25" s="50">
        <f t="shared" si="4"/>
        <v>30</v>
      </c>
      <c r="M25" s="50">
        <f t="shared" si="4"/>
        <v>-50</v>
      </c>
      <c r="N25" s="50">
        <f t="shared" si="4"/>
        <v>-4.6663067435673042</v>
      </c>
    </row>
    <row r="26" spans="1:14" ht="12.75">
      <c r="A26" s="11" t="s">
        <v>66</v>
      </c>
      <c r="B26" s="12">
        <f t="shared" ref="B26:M26" si="5">(B18-B12)/B12</f>
        <v>5.5E-2</v>
      </c>
      <c r="C26" s="12">
        <f t="shared" si="5"/>
        <v>1.6666666666666668E-3</v>
      </c>
      <c r="D26" s="12">
        <f t="shared" si="5"/>
        <v>0.1</v>
      </c>
      <c r="E26" s="12">
        <f t="shared" si="5"/>
        <v>0.08</v>
      </c>
      <c r="F26" s="12">
        <f t="shared" si="5"/>
        <v>-0.04</v>
      </c>
      <c r="G26" s="12">
        <f t="shared" si="5"/>
        <v>-9.6000000000000002E-2</v>
      </c>
      <c r="H26" s="12">
        <f t="shared" si="5"/>
        <v>0.36</v>
      </c>
      <c r="I26" s="12">
        <f t="shared" si="5"/>
        <v>-0.1</v>
      </c>
      <c r="J26" s="12">
        <f t="shared" si="5"/>
        <v>-0.2525</v>
      </c>
      <c r="K26" s="12">
        <f t="shared" si="5"/>
        <v>4.6666666666666669E-2</v>
      </c>
      <c r="L26" s="12">
        <f t="shared" si="5"/>
        <v>0.1</v>
      </c>
      <c r="M26" s="12">
        <f t="shared" si="5"/>
        <v>-8.3333333333333329E-2</v>
      </c>
      <c r="N26" s="12">
        <f>(N19-N13)/N13</f>
        <v>1.5056883116883117E-3</v>
      </c>
    </row>
    <row r="27" spans="1:14" ht="12.75">
      <c r="A27" s="9" t="s">
        <v>50</v>
      </c>
      <c r="B27" s="50">
        <f t="shared" ref="B27:N27" si="6">B19-B13</f>
        <v>644601</v>
      </c>
      <c r="C27" s="50">
        <f t="shared" si="6"/>
        <v>4394</v>
      </c>
      <c r="D27" s="50">
        <f t="shared" si="6"/>
        <v>-305000</v>
      </c>
      <c r="E27" s="50">
        <f t="shared" si="6"/>
        <v>298320</v>
      </c>
      <c r="F27" s="50">
        <f t="shared" si="6"/>
        <v>8320</v>
      </c>
      <c r="G27" s="50">
        <f t="shared" si="6"/>
        <v>58684</v>
      </c>
      <c r="H27" s="50">
        <f t="shared" si="6"/>
        <v>-95320</v>
      </c>
      <c r="I27" s="50">
        <f t="shared" si="6"/>
        <v>334150</v>
      </c>
      <c r="J27" s="50">
        <f t="shared" si="6"/>
        <v>-467800</v>
      </c>
      <c r="K27" s="50">
        <f t="shared" si="6"/>
        <v>443400</v>
      </c>
      <c r="L27" s="50">
        <f t="shared" si="6"/>
        <v>-246330</v>
      </c>
      <c r="M27" s="50">
        <f t="shared" si="6"/>
        <v>-619450</v>
      </c>
      <c r="N27" s="50">
        <f t="shared" si="6"/>
        <v>57969</v>
      </c>
    </row>
    <row r="28" spans="1:14" ht="12.75">
      <c r="A28" s="11" t="s">
        <v>66</v>
      </c>
      <c r="B28" s="12">
        <f t="shared" ref="B28:N28" si="7">(B19-B13)/B13</f>
        <v>0.1074335</v>
      </c>
      <c r="C28" s="12">
        <f t="shared" si="7"/>
        <v>9.154166666666667E-4</v>
      </c>
      <c r="D28" s="12">
        <f t="shared" si="7"/>
        <v>-0.10166666666666667</v>
      </c>
      <c r="E28" s="12">
        <f t="shared" si="7"/>
        <v>9.9440000000000001E-2</v>
      </c>
      <c r="F28" s="12">
        <f t="shared" si="7"/>
        <v>2.3771428571428572E-3</v>
      </c>
      <c r="G28" s="12">
        <f t="shared" si="7"/>
        <v>1.9561333333333333E-2</v>
      </c>
      <c r="H28" s="12">
        <f t="shared" si="7"/>
        <v>-4.7660000000000001E-2</v>
      </c>
      <c r="I28" s="12">
        <f t="shared" si="7"/>
        <v>0.167075</v>
      </c>
      <c r="J28" s="12">
        <f t="shared" si="7"/>
        <v>-0.16707142857142857</v>
      </c>
      <c r="K28" s="12">
        <f t="shared" si="7"/>
        <v>0.21114285714285713</v>
      </c>
      <c r="L28" s="12">
        <f t="shared" si="7"/>
        <v>-0.16422</v>
      </c>
      <c r="M28" s="12">
        <f t="shared" si="7"/>
        <v>-0.12905208333333335</v>
      </c>
      <c r="N28" s="12">
        <f t="shared" si="7"/>
        <v>1.5056883116883117E-3</v>
      </c>
    </row>
  </sheetData>
  <mergeCells count="1">
    <mergeCell ref="A1:N7"/>
  </mergeCells>
  <conditionalFormatting sqref="B24:N24">
    <cfRule type="colorScale" priority="4">
      <colorScale>
        <cfvo type="min"/>
        <cfvo type="percentile" val="50"/>
        <cfvo type="max"/>
        <color rgb="FFF4CCCC"/>
        <color rgb="FFFFF2CC"/>
        <color rgb="FFD9EAD3"/>
      </colorScale>
    </cfRule>
  </conditionalFormatting>
  <conditionalFormatting sqref="B26:N26">
    <cfRule type="colorScale" priority="5">
      <colorScale>
        <cfvo type="min"/>
        <cfvo type="percentile" val="50"/>
        <cfvo type="max"/>
        <color rgb="FFF4CCCC"/>
        <color rgb="FFFFF2CC"/>
        <color rgb="FFD9EAD3"/>
      </colorScale>
    </cfRule>
  </conditionalFormatting>
  <conditionalFormatting sqref="B28:N28">
    <cfRule type="colorScale" priority="6">
      <colorScale>
        <cfvo type="min"/>
        <cfvo type="percentile" val="50"/>
        <cfvo type="max"/>
        <color rgb="FFF4CCCC"/>
        <color rgb="FFFFF2CC"/>
        <color rgb="FFD9EAD3"/>
      </colorScale>
    </cfRule>
  </conditionalFormatting>
  <conditionalFormatting sqref="C8">
    <cfRule type="cellIs" dxfId="8" priority="1" operator="greaterThan">
      <formula>0</formula>
    </cfRule>
    <cfRule type="cellIs" dxfId="7" priority="2" operator="equal">
      <formula>0</formula>
    </cfRule>
    <cfRule type="cellIs" dxfId="6" priority="3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E35"/>
  <sheetViews>
    <sheetView workbookViewId="0">
      <selection activeCell="G33" sqref="G33"/>
    </sheetView>
  </sheetViews>
  <sheetFormatPr defaultColWidth="12.5703125" defaultRowHeight="15.75" customHeight="1"/>
  <cols>
    <col min="1" max="1" width="22.5703125" bestFit="1" customWidth="1"/>
    <col min="2" max="2" width="14.28515625" bestFit="1" customWidth="1"/>
    <col min="3" max="3" width="22.7109375" customWidth="1"/>
    <col min="4" max="4" width="12.7109375" customWidth="1"/>
  </cols>
  <sheetData>
    <row r="1" spans="1:5" ht="2.25" customHeight="1">
      <c r="A1" s="63" t="s">
        <v>67</v>
      </c>
      <c r="B1" s="62"/>
      <c r="C1" s="62"/>
      <c r="D1" s="62"/>
      <c r="E1" s="64"/>
    </row>
    <row r="2" spans="1:5" ht="8.25" customHeight="1">
      <c r="A2" s="63"/>
      <c r="B2" s="62"/>
      <c r="C2" s="62"/>
      <c r="D2" s="62"/>
      <c r="E2" s="64"/>
    </row>
    <row r="3" spans="1:5" ht="8.25" customHeight="1">
      <c r="A3" s="63"/>
      <c r="B3" s="62"/>
      <c r="C3" s="62"/>
      <c r="D3" s="62"/>
      <c r="E3" s="64"/>
    </row>
    <row r="4" spans="1:5" ht="8.25" customHeight="1">
      <c r="A4" s="63"/>
      <c r="B4" s="62"/>
      <c r="C4" s="62"/>
      <c r="D4" s="62"/>
      <c r="E4" s="64"/>
    </row>
    <row r="5" spans="1:5" ht="8.25" customHeight="1">
      <c r="A5" s="63"/>
      <c r="B5" s="62"/>
      <c r="C5" s="62"/>
      <c r="D5" s="62"/>
      <c r="E5" s="64"/>
    </row>
    <row r="6" spans="1:5" ht="8.25" customHeight="1">
      <c r="A6" s="63"/>
      <c r="B6" s="62"/>
      <c r="C6" s="62"/>
      <c r="D6" s="62"/>
      <c r="E6" s="64"/>
    </row>
    <row r="7" spans="1:5" ht="8.25" customHeight="1">
      <c r="A7" s="63"/>
      <c r="B7" s="62"/>
      <c r="C7" s="62"/>
      <c r="D7" s="62"/>
      <c r="E7" s="64"/>
    </row>
    <row r="8" spans="1:5" ht="8.25" customHeight="1">
      <c r="A8" s="63"/>
      <c r="B8" s="62"/>
      <c r="C8" s="62"/>
      <c r="D8" s="62"/>
      <c r="E8" s="64"/>
    </row>
    <row r="9" spans="1:5" ht="8.25" customHeight="1">
      <c r="A9" s="63"/>
      <c r="B9" s="62"/>
      <c r="C9" s="62"/>
      <c r="D9" s="62"/>
      <c r="E9" s="64"/>
    </row>
    <row r="10" spans="1:5" ht="12.75">
      <c r="A10" s="7"/>
      <c r="B10" s="7"/>
      <c r="C10" s="7"/>
    </row>
    <row r="11" spans="1:5" ht="12.75">
      <c r="A11" s="21" t="s">
        <v>68</v>
      </c>
      <c r="B11" s="20"/>
      <c r="C11" s="23" t="s">
        <v>69</v>
      </c>
    </row>
    <row r="12" spans="1:5" ht="15.75" customHeight="1">
      <c r="A12" s="20"/>
      <c r="B12" s="20"/>
      <c r="C12" s="20"/>
    </row>
    <row r="14" spans="1:5" ht="12.75">
      <c r="A14" s="95" t="s">
        <v>64</v>
      </c>
      <c r="B14" s="68"/>
      <c r="C14" s="68"/>
    </row>
    <row r="15" spans="1:5" ht="12.75">
      <c r="A15" s="65" t="s">
        <v>70</v>
      </c>
      <c r="B15" s="65" t="s">
        <v>30</v>
      </c>
      <c r="C15" s="65" t="s">
        <v>71</v>
      </c>
    </row>
    <row r="16" spans="1:5" ht="12.75">
      <c r="A16" s="88" t="s">
        <v>64</v>
      </c>
      <c r="B16" s="73">
        <v>500000</v>
      </c>
      <c r="C16" s="96"/>
    </row>
    <row r="17" spans="1:3" ht="12.75">
      <c r="A17" s="88" t="s">
        <v>72</v>
      </c>
      <c r="B17" s="73">
        <v>300000</v>
      </c>
      <c r="C17" s="96"/>
    </row>
    <row r="18" spans="1:3" ht="12.75">
      <c r="A18" s="61" t="s">
        <v>73</v>
      </c>
      <c r="B18" s="94">
        <f>B16-B17</f>
        <v>200000</v>
      </c>
      <c r="C18" s="61"/>
    </row>
    <row r="19" spans="1:3" ht="15.75" customHeight="1">
      <c r="A19" s="76"/>
      <c r="B19" s="76"/>
      <c r="C19" s="76"/>
    </row>
    <row r="20" spans="1:3" ht="12.75">
      <c r="A20" s="95" t="s">
        <v>74</v>
      </c>
      <c r="B20" s="68"/>
      <c r="C20" s="68"/>
    </row>
    <row r="21" spans="1:3" ht="12.75">
      <c r="A21" s="65" t="s">
        <v>70</v>
      </c>
      <c r="B21" s="65" t="s">
        <v>30</v>
      </c>
      <c r="C21" s="65" t="s">
        <v>71</v>
      </c>
    </row>
    <row r="22" spans="1:3" ht="12.75">
      <c r="A22" s="88" t="s">
        <v>75</v>
      </c>
      <c r="B22" s="73">
        <v>5000</v>
      </c>
      <c r="C22" s="96"/>
    </row>
    <row r="23" spans="1:3" ht="12.75">
      <c r="A23" s="88" t="s">
        <v>76</v>
      </c>
      <c r="B23" s="73">
        <v>5000</v>
      </c>
      <c r="C23" s="96"/>
    </row>
    <row r="24" spans="1:3" ht="12.75">
      <c r="A24" s="88" t="s">
        <v>77</v>
      </c>
      <c r="B24" s="73">
        <v>5000</v>
      </c>
      <c r="C24" s="96"/>
    </row>
    <row r="25" spans="1:3" ht="12.75">
      <c r="A25" s="88" t="s">
        <v>78</v>
      </c>
      <c r="B25" s="73">
        <v>5000</v>
      </c>
      <c r="C25" s="96"/>
    </row>
    <row r="26" spans="1:3" ht="12.75">
      <c r="A26" s="88" t="s">
        <v>79</v>
      </c>
      <c r="B26" s="73">
        <v>5000</v>
      </c>
      <c r="C26" s="96"/>
    </row>
    <row r="27" spans="1:3" ht="12.75">
      <c r="A27" s="88" t="s">
        <v>80</v>
      </c>
      <c r="B27" s="73">
        <v>5000</v>
      </c>
      <c r="C27" s="96"/>
    </row>
    <row r="28" spans="1:3" ht="12.75">
      <c r="A28" s="88" t="s">
        <v>81</v>
      </c>
      <c r="B28" s="73">
        <v>5000</v>
      </c>
      <c r="C28" s="96"/>
    </row>
    <row r="29" spans="1:3" ht="12.75">
      <c r="A29" s="88" t="s">
        <v>82</v>
      </c>
      <c r="B29" s="73">
        <v>5000</v>
      </c>
      <c r="C29" s="96"/>
    </row>
    <row r="30" spans="1:3" ht="12.75">
      <c r="A30" s="97" t="s">
        <v>83</v>
      </c>
      <c r="B30" s="85">
        <f>SUM(B22:B29)</f>
        <v>40000</v>
      </c>
      <c r="C30" s="97"/>
    </row>
    <row r="31" spans="1:3" ht="15.75" customHeight="1">
      <c r="A31" s="76"/>
      <c r="B31" s="76"/>
      <c r="C31" s="76"/>
    </row>
    <row r="32" spans="1:3" ht="12.75">
      <c r="A32" s="97" t="s">
        <v>84</v>
      </c>
      <c r="B32" s="85">
        <f>B18-B30</f>
        <v>160000</v>
      </c>
      <c r="C32" s="97"/>
    </row>
    <row r="33" spans="1:3" ht="12.75">
      <c r="A33" s="88" t="s">
        <v>85</v>
      </c>
      <c r="B33" s="73">
        <v>50000</v>
      </c>
      <c r="C33" s="96"/>
    </row>
    <row r="34" spans="1:3" ht="15.75" customHeight="1">
      <c r="A34" s="76"/>
      <c r="B34" s="76"/>
      <c r="C34" s="76"/>
    </row>
    <row r="35" spans="1:3" ht="12.75">
      <c r="A35" s="97" t="s">
        <v>86</v>
      </c>
      <c r="B35" s="85">
        <f>B32-B33</f>
        <v>110000</v>
      </c>
      <c r="C35" s="97"/>
    </row>
  </sheetData>
  <mergeCells count="5">
    <mergeCell ref="A20:C20"/>
    <mergeCell ref="A1:E9"/>
    <mergeCell ref="A11:B12"/>
    <mergeCell ref="C11:C12"/>
    <mergeCell ref="A14:C14"/>
  </mergeCells>
  <phoneticPr fontId="25" type="noConversion"/>
  <conditionalFormatting sqref="C13">
    <cfRule type="cellIs" dxfId="5" priority="1" operator="greaterThan">
      <formula>0</formula>
    </cfRule>
    <cfRule type="cellIs" dxfId="4" priority="2" operator="equal">
      <formula>0</formula>
    </cfRule>
    <cfRule type="cellIs" dxfId="3" priority="3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E72"/>
  <sheetViews>
    <sheetView workbookViewId="0">
      <selection activeCell="F24" sqref="F24"/>
    </sheetView>
  </sheetViews>
  <sheetFormatPr defaultColWidth="12.5703125" defaultRowHeight="15.75" customHeight="1"/>
  <cols>
    <col min="1" max="1" width="18.85546875" customWidth="1"/>
    <col min="2" max="2" width="14.5703125" customWidth="1"/>
    <col min="3" max="3" width="22.7109375" customWidth="1"/>
    <col min="4" max="4" width="12.7109375" customWidth="1"/>
  </cols>
  <sheetData>
    <row r="1" spans="1:5" ht="2.25" customHeight="1">
      <c r="A1" s="63" t="s">
        <v>87</v>
      </c>
      <c r="B1" s="62"/>
      <c r="C1" s="62"/>
      <c r="D1" s="62"/>
      <c r="E1" s="64"/>
    </row>
    <row r="2" spans="1:5" ht="8.25" customHeight="1">
      <c r="A2" s="63"/>
      <c r="B2" s="62"/>
      <c r="C2" s="62"/>
      <c r="D2" s="62"/>
      <c r="E2" s="64"/>
    </row>
    <row r="3" spans="1:5" ht="8.25" customHeight="1">
      <c r="A3" s="63"/>
      <c r="B3" s="62"/>
      <c r="C3" s="62"/>
      <c r="D3" s="62"/>
      <c r="E3" s="64"/>
    </row>
    <row r="4" spans="1:5" ht="8.25" customHeight="1">
      <c r="A4" s="63"/>
      <c r="B4" s="62"/>
      <c r="C4" s="62"/>
      <c r="D4" s="62"/>
      <c r="E4" s="64"/>
    </row>
    <row r="5" spans="1:5" ht="8.25" customHeight="1">
      <c r="A5" s="63"/>
      <c r="B5" s="62"/>
      <c r="C5" s="62"/>
      <c r="D5" s="62"/>
      <c r="E5" s="64"/>
    </row>
    <row r="6" spans="1:5" ht="8.25" customHeight="1">
      <c r="A6" s="63"/>
      <c r="B6" s="62"/>
      <c r="C6" s="62"/>
      <c r="D6" s="62"/>
      <c r="E6" s="64"/>
    </row>
    <row r="7" spans="1:5" ht="8.25" customHeight="1">
      <c r="A7" s="63"/>
      <c r="B7" s="62"/>
      <c r="C7" s="62"/>
      <c r="D7" s="62"/>
      <c r="E7" s="64"/>
    </row>
    <row r="8" spans="1:5" ht="8.25" customHeight="1">
      <c r="A8" s="63"/>
      <c r="B8" s="62"/>
      <c r="C8" s="62"/>
      <c r="D8" s="62"/>
      <c r="E8" s="64"/>
    </row>
    <row r="9" spans="1:5" ht="8.25" customHeight="1">
      <c r="A9" s="63"/>
      <c r="B9" s="62"/>
      <c r="C9" s="62"/>
      <c r="D9" s="62"/>
      <c r="E9" s="64"/>
    </row>
    <row r="10" spans="1:5" ht="12.75">
      <c r="A10" s="7"/>
      <c r="B10" s="7"/>
      <c r="C10" s="7"/>
    </row>
    <row r="11" spans="1:5" ht="12.75">
      <c r="A11" s="21" t="s">
        <v>88</v>
      </c>
      <c r="B11" s="20"/>
      <c r="C11" s="22" t="s">
        <v>89</v>
      </c>
    </row>
    <row r="12" spans="1:5" ht="15.75" customHeight="1">
      <c r="A12" s="20"/>
      <c r="B12" s="20"/>
      <c r="C12" s="20"/>
    </row>
    <row r="14" spans="1:5" ht="12.75">
      <c r="A14" s="84" t="s">
        <v>90</v>
      </c>
      <c r="B14" s="70"/>
      <c r="C14" s="85">
        <v>1000000</v>
      </c>
    </row>
    <row r="15" spans="1:5" ht="15.75" customHeight="1">
      <c r="A15" s="20"/>
      <c r="B15" s="20"/>
    </row>
    <row r="16" spans="1:5" ht="12.75">
      <c r="A16" s="67" t="s">
        <v>91</v>
      </c>
      <c r="B16" s="68"/>
      <c r="C16" s="68"/>
    </row>
    <row r="17" spans="1:3" ht="15.75" customHeight="1">
      <c r="A17" s="68"/>
      <c r="B17" s="68"/>
      <c r="C17" s="68"/>
    </row>
    <row r="18" spans="1:3" ht="12.75">
      <c r="A18" s="69" t="s">
        <v>70</v>
      </c>
      <c r="B18" s="70"/>
      <c r="C18" s="65" t="s">
        <v>30</v>
      </c>
    </row>
    <row r="19" spans="1:3" ht="12.75">
      <c r="A19" s="26" t="s">
        <v>92</v>
      </c>
      <c r="B19" s="20"/>
      <c r="C19" s="13" t="s">
        <v>93</v>
      </c>
    </row>
    <row r="20" spans="1:3" ht="12.75">
      <c r="A20" s="71" t="s">
        <v>64</v>
      </c>
      <c r="B20" s="72"/>
      <c r="C20" s="73">
        <v>500000</v>
      </c>
    </row>
    <row r="21" spans="1:3" ht="12.75">
      <c r="A21" s="71" t="s">
        <v>94</v>
      </c>
      <c r="B21" s="72"/>
      <c r="C21" s="73">
        <v>500000</v>
      </c>
    </row>
    <row r="22" spans="1:3" ht="12.75">
      <c r="A22" s="71" t="s">
        <v>95</v>
      </c>
      <c r="B22" s="72"/>
      <c r="C22" s="73">
        <v>500000</v>
      </c>
    </row>
    <row r="23" spans="1:3" ht="12.75">
      <c r="A23" s="71" t="s">
        <v>95</v>
      </c>
      <c r="B23" s="72"/>
      <c r="C23" s="73">
        <v>500000</v>
      </c>
    </row>
    <row r="24" spans="1:3" ht="12.75">
      <c r="A24" s="74" t="s">
        <v>103</v>
      </c>
      <c r="B24" s="72"/>
      <c r="C24" s="75">
        <f>SUM(C20:C23)</f>
        <v>2000000</v>
      </c>
    </row>
    <row r="25" spans="1:3" ht="12.75">
      <c r="A25" s="78" t="s">
        <v>96</v>
      </c>
      <c r="B25" s="79"/>
      <c r="C25" s="80" t="s">
        <v>101</v>
      </c>
    </row>
    <row r="26" spans="1:3" ht="12.75">
      <c r="A26" s="71" t="s">
        <v>97</v>
      </c>
      <c r="B26" s="72"/>
      <c r="C26" s="73">
        <v>-300000</v>
      </c>
    </row>
    <row r="27" spans="1:3" ht="12.75">
      <c r="A27" s="71" t="s">
        <v>98</v>
      </c>
      <c r="B27" s="72"/>
      <c r="C27" s="73">
        <v>-100000</v>
      </c>
    </row>
    <row r="28" spans="1:3" ht="12.75">
      <c r="A28" s="71" t="s">
        <v>99</v>
      </c>
      <c r="B28" s="72"/>
      <c r="C28" s="73">
        <v>-500000</v>
      </c>
    </row>
    <row r="29" spans="1:3" ht="12.75">
      <c r="A29" s="71" t="s">
        <v>100</v>
      </c>
      <c r="B29" s="72"/>
      <c r="C29" s="73">
        <v>-300000</v>
      </c>
    </row>
    <row r="30" spans="1:3" ht="12.75">
      <c r="A30" s="71" t="s">
        <v>95</v>
      </c>
      <c r="B30" s="72"/>
      <c r="C30" s="73">
        <v>-100000</v>
      </c>
    </row>
    <row r="31" spans="1:3" ht="12.75">
      <c r="A31" s="78" t="s">
        <v>102</v>
      </c>
      <c r="B31" s="79"/>
      <c r="C31" s="77">
        <f>SUM(C26:C30)</f>
        <v>-1300000</v>
      </c>
    </row>
    <row r="32" spans="1:3" ht="26.25" customHeight="1">
      <c r="A32" s="81" t="s">
        <v>104</v>
      </c>
      <c r="B32" s="82"/>
      <c r="C32" s="83">
        <f>C24+C31</f>
        <v>700000</v>
      </c>
    </row>
    <row r="34" spans="1:3" ht="15.75" customHeight="1">
      <c r="A34" s="20"/>
      <c r="B34" s="20"/>
    </row>
    <row r="35" spans="1:3" ht="12.75" customHeight="1">
      <c r="A35" s="67" t="s">
        <v>105</v>
      </c>
      <c r="B35" s="68"/>
      <c r="C35" s="68"/>
    </row>
    <row r="36" spans="1:3" ht="15.75" customHeight="1">
      <c r="A36" s="68"/>
      <c r="B36" s="68"/>
      <c r="C36" s="68"/>
    </row>
    <row r="37" spans="1:3" ht="12.75">
      <c r="A37" s="69" t="s">
        <v>70</v>
      </c>
      <c r="B37" s="70"/>
      <c r="C37" s="65" t="s">
        <v>30</v>
      </c>
    </row>
    <row r="38" spans="1:3" ht="12.75">
      <c r="A38" s="26" t="s">
        <v>92</v>
      </c>
      <c r="B38" s="20"/>
      <c r="C38" s="13" t="s">
        <v>93</v>
      </c>
    </row>
    <row r="39" spans="1:3" ht="12.75">
      <c r="A39" s="27" t="s">
        <v>106</v>
      </c>
      <c r="B39" s="20"/>
      <c r="C39" s="50">
        <v>100000</v>
      </c>
    </row>
    <row r="40" spans="1:3" ht="12.75">
      <c r="A40" s="27" t="s">
        <v>107</v>
      </c>
      <c r="B40" s="20"/>
      <c r="C40" s="50">
        <v>20000</v>
      </c>
    </row>
    <row r="41" spans="1:3" ht="12.75">
      <c r="A41" s="27" t="s">
        <v>108</v>
      </c>
      <c r="B41" s="20"/>
      <c r="C41" s="50">
        <v>30000</v>
      </c>
    </row>
    <row r="42" spans="1:3" ht="12.75">
      <c r="A42" s="27" t="s">
        <v>109</v>
      </c>
      <c r="B42" s="20"/>
      <c r="C42" s="50">
        <v>50000</v>
      </c>
    </row>
    <row r="43" spans="1:3" ht="12.75">
      <c r="A43" s="74" t="s">
        <v>103</v>
      </c>
      <c r="B43" s="72"/>
      <c r="C43" s="66">
        <f>SUM(C39:C42)</f>
        <v>200000</v>
      </c>
    </row>
    <row r="44" spans="1:3" ht="12.75">
      <c r="A44" s="78" t="s">
        <v>96</v>
      </c>
      <c r="B44" s="79"/>
      <c r="C44" s="80" t="s">
        <v>101</v>
      </c>
    </row>
    <row r="45" spans="1:3" ht="12.75">
      <c r="A45" s="27" t="s">
        <v>110</v>
      </c>
      <c r="B45" s="20"/>
      <c r="C45" s="50">
        <v>-500000</v>
      </c>
    </row>
    <row r="46" spans="1:3" ht="12.75">
      <c r="A46" s="27" t="s">
        <v>111</v>
      </c>
      <c r="B46" s="20"/>
      <c r="C46" s="50">
        <v>-20000</v>
      </c>
    </row>
    <row r="47" spans="1:3" ht="12.75">
      <c r="A47" s="27" t="s">
        <v>112</v>
      </c>
      <c r="B47" s="20"/>
      <c r="C47" s="50">
        <v>-60000</v>
      </c>
    </row>
    <row r="48" spans="1:3" ht="12.75">
      <c r="A48" s="27" t="s">
        <v>113</v>
      </c>
      <c r="B48" s="20"/>
      <c r="C48" s="50">
        <v>-20000</v>
      </c>
    </row>
    <row r="49" spans="1:3" ht="12.75">
      <c r="A49" s="78" t="s">
        <v>102</v>
      </c>
      <c r="B49" s="79"/>
      <c r="C49" s="77">
        <f>SUM(C45:C48)</f>
        <v>-600000</v>
      </c>
    </row>
    <row r="50" spans="1:3" ht="26.25" customHeight="1">
      <c r="A50" s="81" t="s">
        <v>104</v>
      </c>
      <c r="B50" s="82"/>
      <c r="C50" s="83">
        <f>C43+C49</f>
        <v>-400000</v>
      </c>
    </row>
    <row r="53" spans="1:3" ht="12.75">
      <c r="A53" s="24" t="s">
        <v>12</v>
      </c>
      <c r="B53" s="20"/>
      <c r="C53" s="20"/>
    </row>
    <row r="54" spans="1:3" ht="15.75" customHeight="1">
      <c r="A54" s="20"/>
      <c r="B54" s="20"/>
      <c r="C54" s="20"/>
    </row>
    <row r="55" spans="1:3" ht="12.75">
      <c r="A55" s="25" t="s">
        <v>4</v>
      </c>
      <c r="B55" s="20"/>
      <c r="C55" s="8" t="s">
        <v>0</v>
      </c>
    </row>
    <row r="56" spans="1:3" ht="12.75">
      <c r="A56" s="26" t="s">
        <v>5</v>
      </c>
      <c r="B56" s="20"/>
      <c r="C56" s="13" t="s">
        <v>6</v>
      </c>
    </row>
    <row r="57" spans="1:3" ht="12.75">
      <c r="A57" s="27" t="s">
        <v>13</v>
      </c>
      <c r="B57" s="20"/>
      <c r="C57" s="14">
        <v>10000</v>
      </c>
    </row>
    <row r="58" spans="1:3" ht="12.75">
      <c r="A58" s="27" t="s">
        <v>11</v>
      </c>
      <c r="B58" s="20"/>
      <c r="C58" s="14">
        <v>50000</v>
      </c>
    </row>
    <row r="59" spans="1:3" ht="12.75">
      <c r="A59" s="27" t="s">
        <v>14</v>
      </c>
      <c r="B59" s="20"/>
      <c r="C59" s="14">
        <v>10000</v>
      </c>
    </row>
    <row r="60" spans="1:3" ht="12.75">
      <c r="A60" s="27" t="s">
        <v>14</v>
      </c>
      <c r="B60" s="20"/>
      <c r="C60" s="14">
        <v>30000</v>
      </c>
    </row>
    <row r="61" spans="1:3" ht="12.75">
      <c r="A61" s="28" t="s">
        <v>7</v>
      </c>
      <c r="B61" s="20"/>
      <c r="C61" s="15">
        <f>SUM(C57:C60)</f>
        <v>100000</v>
      </c>
    </row>
    <row r="62" spans="1:3" ht="12.75">
      <c r="A62" s="29" t="s">
        <v>8</v>
      </c>
      <c r="B62" s="20"/>
      <c r="C62" s="16" t="s">
        <v>9</v>
      </c>
    </row>
    <row r="63" spans="1:3" ht="12.75">
      <c r="A63" s="27" t="s">
        <v>15</v>
      </c>
      <c r="B63" s="20"/>
      <c r="C63" s="14">
        <v>-500000</v>
      </c>
    </row>
    <row r="64" spans="1:3" ht="12.75">
      <c r="A64" s="27" t="s">
        <v>16</v>
      </c>
      <c r="B64" s="20"/>
      <c r="C64" s="14">
        <v>-10000</v>
      </c>
    </row>
    <row r="65" spans="1:3" ht="12.75">
      <c r="A65" s="27" t="s">
        <v>17</v>
      </c>
      <c r="B65" s="20"/>
      <c r="C65" s="14">
        <v>-50000</v>
      </c>
    </row>
    <row r="66" spans="1:3" ht="12.75">
      <c r="A66" s="27" t="s">
        <v>18</v>
      </c>
      <c r="B66" s="20"/>
      <c r="C66" s="14">
        <v>-40000</v>
      </c>
    </row>
    <row r="67" spans="1:3" ht="12.75">
      <c r="A67" s="30" t="s">
        <v>10</v>
      </c>
      <c r="B67" s="20"/>
      <c r="C67" s="17">
        <f>SUM(C63:C66)</f>
        <v>-600000</v>
      </c>
    </row>
    <row r="68" spans="1:3">
      <c r="A68" s="25" t="s">
        <v>19</v>
      </c>
      <c r="B68" s="20"/>
      <c r="C68" s="18">
        <f>C61+C67</f>
        <v>-500000</v>
      </c>
    </row>
    <row r="70" spans="1:3" ht="12.75">
      <c r="A70" s="27" t="s">
        <v>20</v>
      </c>
      <c r="B70" s="20"/>
      <c r="C70" s="14">
        <f>C14+(C68+C50+C32)</f>
        <v>800000</v>
      </c>
    </row>
    <row r="72" spans="1:3">
      <c r="A72" s="25" t="s">
        <v>21</v>
      </c>
      <c r="B72" s="20"/>
      <c r="C72" s="18">
        <f>(C68+C50+C32)</f>
        <v>-200000</v>
      </c>
    </row>
  </sheetData>
  <mergeCells count="54">
    <mergeCell ref="A68:B68"/>
    <mergeCell ref="A70:B70"/>
    <mergeCell ref="A72:B72"/>
    <mergeCell ref="A58:B58"/>
    <mergeCell ref="A59:B59"/>
    <mergeCell ref="A60:B60"/>
    <mergeCell ref="A61:B61"/>
    <mergeCell ref="A62:B62"/>
    <mergeCell ref="A63:B63"/>
    <mergeCell ref="A64:B64"/>
    <mergeCell ref="A56:B56"/>
    <mergeCell ref="A57:B57"/>
    <mergeCell ref="A65:B65"/>
    <mergeCell ref="A66:B66"/>
    <mergeCell ref="A67:B67"/>
    <mergeCell ref="A48:B48"/>
    <mergeCell ref="A49:B49"/>
    <mergeCell ref="A50:B50"/>
    <mergeCell ref="A53:C54"/>
    <mergeCell ref="A55:B55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31:B31"/>
    <mergeCell ref="A32:B32"/>
    <mergeCell ref="A34:B34"/>
    <mergeCell ref="A35:C36"/>
    <mergeCell ref="A37:B37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5:B15"/>
    <mergeCell ref="A16:C17"/>
    <mergeCell ref="A18:B18"/>
    <mergeCell ref="A19:B19"/>
    <mergeCell ref="A20:B20"/>
    <mergeCell ref="A11:B12"/>
    <mergeCell ref="C11:C12"/>
    <mergeCell ref="A14:B14"/>
    <mergeCell ref="A1:E9"/>
  </mergeCells>
  <conditionalFormatting sqref="C13">
    <cfRule type="cellIs" dxfId="2" priority="1" operator="greaterThan">
      <formula>0</formula>
    </cfRule>
    <cfRule type="cellIs" dxfId="1" priority="2" operator="equal">
      <formula>0</formula>
    </cfRule>
    <cfRule type="cellIs" dxfId="0" priority="3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F43"/>
  <sheetViews>
    <sheetView workbookViewId="0">
      <selection activeCell="J27" sqref="J27"/>
    </sheetView>
  </sheetViews>
  <sheetFormatPr defaultColWidth="12.5703125" defaultRowHeight="15.75" customHeight="1"/>
  <cols>
    <col min="1" max="1" width="25" bestFit="1" customWidth="1"/>
    <col min="2" max="2" width="13.28515625" bestFit="1" customWidth="1"/>
    <col min="3" max="3" width="7.28515625" customWidth="1"/>
    <col min="4" max="4" width="27.7109375" customWidth="1"/>
    <col min="5" max="5" width="13.28515625" bestFit="1" customWidth="1"/>
  </cols>
  <sheetData>
    <row r="1" spans="1:6" ht="2.25" customHeight="1">
      <c r="A1" s="63" t="s">
        <v>114</v>
      </c>
      <c r="B1" s="62"/>
      <c r="C1" s="62"/>
      <c r="D1" s="62"/>
      <c r="E1" s="62"/>
      <c r="F1" s="64"/>
    </row>
    <row r="2" spans="1:6" ht="8.25" customHeight="1">
      <c r="A2" s="63"/>
      <c r="B2" s="62"/>
      <c r="C2" s="62"/>
      <c r="D2" s="62"/>
      <c r="E2" s="62"/>
      <c r="F2" s="64"/>
    </row>
    <row r="3" spans="1:6" ht="8.25" customHeight="1">
      <c r="A3" s="63"/>
      <c r="B3" s="62"/>
      <c r="C3" s="62"/>
      <c r="D3" s="62"/>
      <c r="E3" s="62"/>
      <c r="F3" s="64"/>
    </row>
    <row r="4" spans="1:6" ht="8.25" customHeight="1">
      <c r="A4" s="63"/>
      <c r="B4" s="62"/>
      <c r="C4" s="62"/>
      <c r="D4" s="62"/>
      <c r="E4" s="62"/>
      <c r="F4" s="64"/>
    </row>
    <row r="5" spans="1:6" ht="8.25" customHeight="1">
      <c r="A5" s="63"/>
      <c r="B5" s="62"/>
      <c r="C5" s="62"/>
      <c r="D5" s="62"/>
      <c r="E5" s="62"/>
      <c r="F5" s="64"/>
    </row>
    <row r="6" spans="1:6" ht="8.25" customHeight="1">
      <c r="A6" s="63"/>
      <c r="B6" s="62"/>
      <c r="C6" s="62"/>
      <c r="D6" s="62"/>
      <c r="E6" s="62"/>
      <c r="F6" s="64"/>
    </row>
    <row r="7" spans="1:6" ht="8.25" customHeight="1">
      <c r="A7" s="63"/>
      <c r="B7" s="62"/>
      <c r="C7" s="62"/>
      <c r="D7" s="62"/>
      <c r="E7" s="62"/>
      <c r="F7" s="64"/>
    </row>
    <row r="8" spans="1:6" ht="8.25" customHeight="1">
      <c r="A8" s="63"/>
      <c r="B8" s="62"/>
      <c r="C8" s="62"/>
      <c r="D8" s="62"/>
      <c r="E8" s="62"/>
      <c r="F8" s="64"/>
    </row>
    <row r="9" spans="1:6" ht="8.25" customHeight="1">
      <c r="A9" s="63"/>
      <c r="B9" s="62"/>
      <c r="C9" s="62"/>
      <c r="D9" s="62"/>
      <c r="E9" s="62"/>
      <c r="F9" s="64"/>
    </row>
    <row r="10" spans="1:6" ht="12.75">
      <c r="A10" s="7"/>
      <c r="B10" s="7"/>
      <c r="C10" s="7"/>
    </row>
    <row r="11" spans="1:6" ht="12.75">
      <c r="A11" s="31" t="s">
        <v>88</v>
      </c>
      <c r="B11" s="20"/>
    </row>
    <row r="12" spans="1:6" ht="15.75" customHeight="1">
      <c r="A12" s="20"/>
      <c r="B12" s="20"/>
    </row>
    <row r="14" spans="1:6" ht="12.75">
      <c r="A14" s="21" t="s">
        <v>115</v>
      </c>
      <c r="B14" s="20"/>
      <c r="D14" s="21" t="s">
        <v>116</v>
      </c>
      <c r="E14" s="20"/>
    </row>
    <row r="15" spans="1:6" ht="15.75" customHeight="1">
      <c r="A15" s="20"/>
      <c r="B15" s="20"/>
      <c r="D15" s="20"/>
      <c r="E15" s="20"/>
    </row>
    <row r="17" spans="1:5" ht="12.75">
      <c r="A17" s="61" t="s">
        <v>130</v>
      </c>
      <c r="B17" s="61"/>
      <c r="D17" s="61" t="s">
        <v>131</v>
      </c>
      <c r="E17" s="61"/>
    </row>
    <row r="18" spans="1:5" ht="12.75">
      <c r="A18" s="92" t="s">
        <v>70</v>
      </c>
      <c r="B18" s="92" t="s">
        <v>30</v>
      </c>
      <c r="D18" s="92" t="s">
        <v>70</v>
      </c>
      <c r="E18" s="92" t="s">
        <v>30</v>
      </c>
    </row>
    <row r="19" spans="1:5" ht="12.75">
      <c r="A19" s="88" t="s">
        <v>117</v>
      </c>
      <c r="B19" s="73">
        <v>5000</v>
      </c>
      <c r="D19" s="88" t="s">
        <v>124</v>
      </c>
      <c r="E19" s="73">
        <v>5000</v>
      </c>
    </row>
    <row r="20" spans="1:5" ht="12.75">
      <c r="A20" s="88" t="s">
        <v>118</v>
      </c>
      <c r="B20" s="73">
        <v>5000</v>
      </c>
      <c r="D20" s="88" t="s">
        <v>125</v>
      </c>
      <c r="E20" s="73">
        <v>5000</v>
      </c>
    </row>
    <row r="21" spans="1:5" ht="12.75">
      <c r="A21" s="88" t="s">
        <v>119</v>
      </c>
      <c r="B21" s="73">
        <v>5000</v>
      </c>
      <c r="D21" s="88" t="s">
        <v>126</v>
      </c>
      <c r="E21" s="73">
        <v>5000</v>
      </c>
    </row>
    <row r="22" spans="1:5" ht="12.75">
      <c r="A22" s="88" t="s">
        <v>120</v>
      </c>
      <c r="B22" s="73">
        <v>5000</v>
      </c>
      <c r="D22" s="88" t="s">
        <v>127</v>
      </c>
      <c r="E22" s="73">
        <v>5000</v>
      </c>
    </row>
    <row r="23" spans="1:5" ht="12.75">
      <c r="A23" s="88" t="s">
        <v>121</v>
      </c>
      <c r="B23" s="73">
        <v>5000</v>
      </c>
      <c r="D23" s="88" t="s">
        <v>128</v>
      </c>
      <c r="E23" s="73">
        <v>5000</v>
      </c>
    </row>
    <row r="24" spans="1:5" ht="12.75">
      <c r="A24" s="88" t="s">
        <v>122</v>
      </c>
      <c r="B24" s="73">
        <v>5000</v>
      </c>
      <c r="D24" s="88" t="s">
        <v>129</v>
      </c>
      <c r="E24" s="73">
        <v>5000</v>
      </c>
    </row>
    <row r="25" spans="1:5" ht="12.75">
      <c r="A25" s="61" t="s">
        <v>123</v>
      </c>
      <c r="B25" s="90">
        <f>SUM(B19:B24)</f>
        <v>30000</v>
      </c>
      <c r="D25" s="61" t="s">
        <v>132</v>
      </c>
      <c r="E25" s="90">
        <f>SUM(E19:E24)</f>
        <v>30000</v>
      </c>
    </row>
    <row r="26" spans="1:5" ht="12.75">
      <c r="B26" s="19"/>
    </row>
    <row r="27" spans="1:5" ht="12.75">
      <c r="A27" s="61" t="s">
        <v>133</v>
      </c>
      <c r="B27" s="61"/>
      <c r="D27" s="61" t="s">
        <v>133</v>
      </c>
      <c r="E27" s="61"/>
    </row>
    <row r="28" spans="1:5" ht="12.75">
      <c r="A28" s="92" t="s">
        <v>134</v>
      </c>
      <c r="B28" s="92"/>
      <c r="D28" s="92" t="s">
        <v>70</v>
      </c>
      <c r="E28" s="92" t="s">
        <v>30</v>
      </c>
    </row>
    <row r="29" spans="1:5" ht="12.75">
      <c r="A29" s="88" t="s">
        <v>135</v>
      </c>
      <c r="B29" s="73">
        <v>5000</v>
      </c>
      <c r="D29" s="88" t="s">
        <v>142</v>
      </c>
      <c r="E29" s="73">
        <v>5000</v>
      </c>
    </row>
    <row r="30" spans="1:5" ht="12.75">
      <c r="A30" s="88" t="s">
        <v>136</v>
      </c>
      <c r="B30" s="73">
        <v>5000</v>
      </c>
      <c r="D30" s="88" t="s">
        <v>143</v>
      </c>
      <c r="E30" s="73">
        <v>5000</v>
      </c>
    </row>
    <row r="31" spans="1:5" ht="12.75">
      <c r="A31" s="88" t="s">
        <v>137</v>
      </c>
      <c r="B31" s="73">
        <v>5000</v>
      </c>
      <c r="D31" s="88" t="s">
        <v>144</v>
      </c>
      <c r="E31" s="73">
        <v>5000</v>
      </c>
    </row>
    <row r="32" spans="1:5" ht="12.75">
      <c r="A32" s="88" t="s">
        <v>121</v>
      </c>
      <c r="B32" s="73">
        <v>5000</v>
      </c>
      <c r="D32" s="88" t="s">
        <v>128</v>
      </c>
      <c r="E32" s="73">
        <v>5000</v>
      </c>
    </row>
    <row r="33" spans="1:5" ht="12.75">
      <c r="A33" s="61" t="s">
        <v>138</v>
      </c>
      <c r="B33" s="90">
        <f>SUM(B29:B32)</f>
        <v>20000</v>
      </c>
      <c r="D33" s="76"/>
      <c r="E33" s="76"/>
    </row>
    <row r="34" spans="1:5" ht="12.75">
      <c r="D34" s="61" t="s">
        <v>145</v>
      </c>
      <c r="E34" s="90">
        <f>E32+E25</f>
        <v>35000</v>
      </c>
    </row>
    <row r="35" spans="1:5" ht="12.75">
      <c r="A35" s="61" t="s">
        <v>120</v>
      </c>
      <c r="B35" s="89">
        <v>5000</v>
      </c>
    </row>
    <row r="36" spans="1:5" ht="12.75">
      <c r="A36" s="61" t="s">
        <v>139</v>
      </c>
      <c r="B36" s="89">
        <v>5000</v>
      </c>
      <c r="D36" s="61" t="s">
        <v>27</v>
      </c>
      <c r="E36" s="91"/>
    </row>
    <row r="37" spans="1:5" ht="12.75">
      <c r="A37" s="61" t="s">
        <v>140</v>
      </c>
      <c r="B37" s="89">
        <v>5000</v>
      </c>
      <c r="D37" s="92" t="s">
        <v>70</v>
      </c>
      <c r="E37" s="92" t="s">
        <v>30</v>
      </c>
    </row>
    <row r="38" spans="1:5" ht="12.75">
      <c r="A38" s="86"/>
      <c r="B38" s="87"/>
      <c r="D38" s="88" t="s">
        <v>146</v>
      </c>
      <c r="E38" s="73">
        <v>5000</v>
      </c>
    </row>
    <row r="39" spans="1:5" ht="12.75">
      <c r="A39" s="86"/>
      <c r="B39" s="87"/>
      <c r="D39" s="88" t="s">
        <v>147</v>
      </c>
      <c r="E39" s="73">
        <v>5000</v>
      </c>
    </row>
    <row r="40" spans="1:5" ht="12.75">
      <c r="A40" s="86"/>
      <c r="B40" s="87"/>
      <c r="D40" s="88" t="s">
        <v>148</v>
      </c>
      <c r="E40" s="73">
        <v>5000</v>
      </c>
    </row>
    <row r="41" spans="1:5" ht="12.75">
      <c r="A41" s="86"/>
      <c r="B41" s="87"/>
      <c r="D41" s="61" t="s">
        <v>149</v>
      </c>
      <c r="E41" s="90">
        <f>SUM(E38:E40)</f>
        <v>15000</v>
      </c>
    </row>
    <row r="43" spans="1:5" ht="12.75">
      <c r="A43" s="92" t="s">
        <v>141</v>
      </c>
      <c r="B43" s="93">
        <f>B35+B33+B25+B36+B37</f>
        <v>65000</v>
      </c>
      <c r="D43" s="92" t="s">
        <v>150</v>
      </c>
      <c r="E43" s="93">
        <f>E41+E34</f>
        <v>50000</v>
      </c>
    </row>
  </sheetData>
  <mergeCells count="4">
    <mergeCell ref="A11:B12"/>
    <mergeCell ref="A14:B15"/>
    <mergeCell ref="D14:E15"/>
    <mergeCell ref="A1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Instruções</vt:lpstr>
      <vt:lpstr>Planejamento financeiro pessoal</vt:lpstr>
      <vt:lpstr>Projeção financeira</vt:lpstr>
      <vt:lpstr>Demonstrativo de resultado</vt:lpstr>
      <vt:lpstr>Fluxo de Caixa</vt:lpstr>
      <vt:lpstr>Balanço Patrimonial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Dias</dc:creator>
  <cp:lastModifiedBy>Camila Dias</cp:lastModifiedBy>
  <dcterms:created xsi:type="dcterms:W3CDTF">2024-07-02T16:34:36Z</dcterms:created>
  <dcterms:modified xsi:type="dcterms:W3CDTF">2024-07-02T17:18:09Z</dcterms:modified>
</cp:coreProperties>
</file>